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00" windowHeight="7410" tabRatio="916" firstSheet="2" activeTab="6"/>
  </bookViews>
  <sheets>
    <sheet name="总汇总表" sheetId="1" state="hidden" r:id="rId1"/>
    <sheet name="附件1-1部门预算收支明细表" sheetId="2" state="hidden" r:id="rId2"/>
    <sheet name="附件1 汇总表" sheetId="3" r:id="rId3"/>
    <sheet name="部门预算收支明细表" sheetId="4" state="hidden" r:id="rId4"/>
    <sheet name="附件1-1 森林植被恢复费" sheetId="5" r:id="rId5"/>
    <sheet name="附件1-2 林业发展补助资金统筹整合" sheetId="6" r:id="rId6"/>
    <sheet name="附件1-3 林业发展补助资金、草原植被恢复费" sheetId="7" r:id="rId7"/>
    <sheet name="附件2-4林草专项补助资金明细表" sheetId="8" state="hidden" r:id="rId8"/>
    <sheet name="明细表（合并）" sheetId="12" state="hidden" r:id="rId9"/>
  </sheets>
  <definedNames>
    <definedName name="_xlnm.Print_Area" localSheetId="4">'附件1-1 森林植被恢复费'!$A$1:$AB$8</definedName>
    <definedName name="_xlnm.Print_Area" localSheetId="6">'附件1-3 林业发展补助资金、草原植被恢复费'!$A$1:$Q$14</definedName>
    <definedName name="_xlnm.Print_Titles" localSheetId="1">'附件1-1部门预算收支明细表'!$1:$7</definedName>
    <definedName name="_xlnm.Print_Titles" localSheetId="2">'附件1 汇总表'!$1:$6</definedName>
    <definedName name="_xlnm.Print_Titles" localSheetId="4">'附件1-1 森林植被恢复费'!$1:$6</definedName>
    <definedName name="_xlnm.Print_Titles" localSheetId="6">'附件1-3 林业发展补助资金、草原植被恢复费'!$1:$7</definedName>
    <definedName name="_xlnm.Print_Titles" localSheetId="7">'附件2-4林草专项补助资金明细表'!$1:$7</definedName>
    <definedName name="_xlnm.Print_Titles" localSheetId="0">总汇总表!$1:$6</definedName>
    <definedName name="_xlnm.Print_Area" localSheetId="5">'附件1-2 林业发展补助资金统筹整合'!$A$1:$D$9</definedName>
  </definedNames>
  <calcPr calcId="144525"/>
</workbook>
</file>

<file path=xl/sharedStrings.xml><?xml version="1.0" encoding="utf-8"?>
<sst xmlns="http://schemas.openxmlformats.org/spreadsheetml/2006/main" count="612" uniqueCount="365">
  <si>
    <t>附件3</t>
  </si>
  <si>
    <t>2023年部门预算、自治区专项支出汇总表</t>
  </si>
  <si>
    <t>单位：万元</t>
  </si>
  <si>
    <t>序号</t>
  </si>
  <si>
    <t>单位名称</t>
  </si>
  <si>
    <t>共计</t>
  </si>
  <si>
    <t>森林植被
恢复费</t>
  </si>
  <si>
    <t>林业发展
补助资金</t>
  </si>
  <si>
    <t>草原植被
恢复费</t>
  </si>
  <si>
    <t>部门预算</t>
  </si>
  <si>
    <t>合计</t>
  </si>
  <si>
    <t>一</t>
  </si>
  <si>
    <t>自治区本级单位小计</t>
  </si>
  <si>
    <t>（一）</t>
  </si>
  <si>
    <t>自治区林业和草原局</t>
  </si>
  <si>
    <t>自治区林草局本级(林长制预留）</t>
  </si>
  <si>
    <t>自治区林草局机关</t>
  </si>
  <si>
    <t>新疆维吾尔自治区天山东部国有林管理局哈密分局</t>
  </si>
  <si>
    <t>新疆维吾尔自治区天山东部国有林管理局木垒分局</t>
  </si>
  <si>
    <t>新疆维吾尔自治区天山东部国有林管理局奇台分局</t>
  </si>
  <si>
    <t>新疆维吾尔自治区天山东部国有林管理局吉木萨尔分局</t>
  </si>
  <si>
    <t>新疆维吾尔自治区天山东部国有林管理局米泉分局</t>
  </si>
  <si>
    <t>新疆维吾尔自治区天山东部国有林管理局乌鲁木齐板房沟分局</t>
  </si>
  <si>
    <t>新疆维吾尔自治区天山东部国有林管理局乌鲁木齐南山分局</t>
  </si>
  <si>
    <t>新疆维吾尔自治区天山东部国有林管理局呼图壁分局</t>
  </si>
  <si>
    <t>新疆维吾尔自治区天山东部国有林管理局玛纳斯南山分局</t>
  </si>
  <si>
    <t>新疆维吾尔自治区天山东部国有林管理局沙湾分局</t>
  </si>
  <si>
    <t>新疆维吾尔自治区天山东部国有林管理局乌苏分局</t>
  </si>
  <si>
    <t>新疆维吾尔自治区天山东部国有林管理局</t>
  </si>
  <si>
    <t>新疆维吾尔自治区林业有害生物防治检疫局</t>
  </si>
  <si>
    <t>新疆维吾尔自治区林业和草原防火中心</t>
  </si>
  <si>
    <t>新疆维吾尔自治区林草种质资源中心</t>
  </si>
  <si>
    <t>新疆维吾尔自治区公益林保护中心</t>
  </si>
  <si>
    <t>新疆维吾尔自治区林业宣传信息中心</t>
  </si>
  <si>
    <t>新疆维吾尔自治区重点林业工程质量管理总站</t>
  </si>
  <si>
    <t>新疆维吾尔自治区林业技术推广总站</t>
  </si>
  <si>
    <t>新疆维吾尔自治区天然林保护中心（自治区森林公园管理中心）</t>
  </si>
  <si>
    <t>新疆维吾尔自治区林业和草原重点工程基金总站</t>
  </si>
  <si>
    <t>新疆维吾尔自治区林业和草原局机关服务中心</t>
  </si>
  <si>
    <t>新疆林业学校</t>
  </si>
  <si>
    <t>新疆维吾尔自治区野马繁殖研究中心</t>
  </si>
  <si>
    <t>新疆维吾尔自治区林业生态监测总站</t>
  </si>
  <si>
    <t>新疆维吾尔自治区花卉业管理中心</t>
  </si>
  <si>
    <t>新疆维吾尔自治区林业规划院</t>
  </si>
  <si>
    <t>新疆西天山国家级自然保护区管理局</t>
  </si>
  <si>
    <t>新疆维吾尔自治区天山西部国有林管理局蒙玛拉分局</t>
  </si>
  <si>
    <t>新疆维吾尔自治区天山西部国有林管理局察布查尔分局</t>
  </si>
  <si>
    <t>新疆维吾尔自治区天山西部国有林管理局特克斯分局</t>
  </si>
  <si>
    <t>新疆维吾尔自治区天山西部国有林管理局巩留分局</t>
  </si>
  <si>
    <t>新疆维吾尔自治区天山西部国有林管理局昭苏分局</t>
  </si>
  <si>
    <t>新疆维吾尔自治区天山西部国有林管理局尼勒克分局</t>
  </si>
  <si>
    <t>新疆维吾尔自治区天山西部国有林管理局伊宁分局</t>
  </si>
  <si>
    <t>新疆维吾尔自治区天山西部国有林管理局霍城分局</t>
  </si>
  <si>
    <t>新疆维吾尔自治区天山西部国有林管理局</t>
  </si>
  <si>
    <t>新疆阿尔泰山两河源自然保护区管理局</t>
  </si>
  <si>
    <t>新疆维吾尔自治区阿尔泰山国有林管理局哈巴河分局</t>
  </si>
  <si>
    <t>新疆维吾尔自治区阿尔泰山国有林管理局布尔津分局</t>
  </si>
  <si>
    <t>新疆维吾尔自治区阿尔泰山国有林管理局阿勒泰分局</t>
  </si>
  <si>
    <t>新疆维吾尔自治区阿尔泰山国有林管理局福海分局</t>
  </si>
  <si>
    <t>新疆维吾尔自治区阿尔泰山国有林管理局富蕴分局</t>
  </si>
  <si>
    <t>新疆维吾尔自治区阿尔泰山国有林管理局青河分局</t>
  </si>
  <si>
    <t>新疆维吾尔自治区阿尔泰山国有林管理局</t>
  </si>
  <si>
    <t>新疆维吾尔自治区林果产业发展中心</t>
  </si>
  <si>
    <t>新疆甘家湖梭梭林国家级自然保护区管理局</t>
  </si>
  <si>
    <t>新疆维吾尔自治区退耕还林中心</t>
  </si>
  <si>
    <t>新疆维吾尔自治区卡拉麦里山有蹄类野生动物自然保护区管理中心</t>
  </si>
  <si>
    <t>新疆罗布泊野骆驼国家级自然保护区管理局</t>
  </si>
  <si>
    <t>新疆维吾尔自治区草原总站</t>
  </si>
  <si>
    <t>新疆维吾尔自治区蝗虫鼠害预测预报防治中心站（新疆维吾尔自治区治蝗灭鼠指挥部办公室）</t>
  </si>
  <si>
    <t>（二）</t>
  </si>
  <si>
    <t>新疆林业科学院</t>
  </si>
  <si>
    <t>新疆林业科学院本级</t>
  </si>
  <si>
    <t>新疆林科院经济林研究所</t>
  </si>
  <si>
    <t>新疆林业测试中心</t>
  </si>
  <si>
    <t>新疆林科院造林治沙研究所</t>
  </si>
  <si>
    <t>新疆林科院园林绿化研究所</t>
  </si>
  <si>
    <t>新疆林科院森林生态研究所</t>
  </si>
  <si>
    <t>（三）</t>
  </si>
  <si>
    <t>新疆农业科学院</t>
  </si>
  <si>
    <t>新疆农业科学院园艺作物研究所</t>
  </si>
  <si>
    <t>新疆农业科学院农业机械化研究所</t>
  </si>
  <si>
    <t>新疆农业科学院植物保护研究所</t>
  </si>
  <si>
    <t>新疆农业科学院土壤肥料与农业节水研究所</t>
  </si>
  <si>
    <t>新疆农业科学院轮台果树资源圃</t>
  </si>
  <si>
    <t>（四）</t>
  </si>
  <si>
    <t>自治区教育厅</t>
  </si>
  <si>
    <t>新疆农业大学</t>
  </si>
  <si>
    <t>新疆大学</t>
  </si>
  <si>
    <t>新疆医科大学</t>
  </si>
  <si>
    <t>新疆工程学院</t>
  </si>
  <si>
    <t>新疆师范大学</t>
  </si>
  <si>
    <t>新疆科技学院</t>
  </si>
  <si>
    <t>（五）</t>
  </si>
  <si>
    <t>新疆伊斯兰经学院</t>
  </si>
  <si>
    <t>（六）</t>
  </si>
  <si>
    <t>自治区供销社（果业集团）</t>
  </si>
  <si>
    <t>（七）</t>
  </si>
  <si>
    <t>自治区机关事务管理局</t>
  </si>
  <si>
    <t>新疆迎宾馆</t>
  </si>
  <si>
    <t>自治区省级干部住宅管理中心</t>
  </si>
  <si>
    <t>自治区区直机关后勤事务保障中心（原自治区机关事务管理局机关服务中心）</t>
  </si>
  <si>
    <t>（八）</t>
  </si>
  <si>
    <t>自治区文化和旅游厅</t>
  </si>
  <si>
    <t>新疆艺术剧院</t>
  </si>
  <si>
    <t>二</t>
  </si>
  <si>
    <t>地州小计</t>
  </si>
  <si>
    <t>乌鲁木齐市</t>
  </si>
  <si>
    <t>伊犁哈萨克自治州</t>
  </si>
  <si>
    <t>塔城地区</t>
  </si>
  <si>
    <t>阿勒泰地区</t>
  </si>
  <si>
    <t>克拉玛依</t>
  </si>
  <si>
    <t>博尔塔拉蒙古自治州</t>
  </si>
  <si>
    <t>昌吉回族自治州</t>
  </si>
  <si>
    <t>哈密市</t>
  </si>
  <si>
    <t>吐鲁番市</t>
  </si>
  <si>
    <t>巴音郭楞蒙古自治州</t>
  </si>
  <si>
    <t>阿克苏地区</t>
  </si>
  <si>
    <t>克孜勒苏柯尔克孜自治州</t>
  </si>
  <si>
    <t>喀什地区</t>
  </si>
  <si>
    <t>和田地区</t>
  </si>
  <si>
    <t>附件1-1</t>
  </si>
  <si>
    <t>2023年自治区林草局部门预算收支明细表</t>
  </si>
  <si>
    <t>单位</t>
  </si>
  <si>
    <t>收入</t>
  </si>
  <si>
    <t>支出</t>
  </si>
  <si>
    <t>一般财政预算拨款</t>
  </si>
  <si>
    <t>经营收入</t>
  </si>
  <si>
    <t>历年结转和其他收入</t>
  </si>
  <si>
    <t>小计</t>
  </si>
  <si>
    <t>基本支出</t>
  </si>
  <si>
    <t>项目支出</t>
  </si>
  <si>
    <t>计</t>
  </si>
  <si>
    <t>人员类支出</t>
  </si>
  <si>
    <t>运转类日常公用支出</t>
  </si>
  <si>
    <t>新疆维吾尔自治区林业和草原局</t>
  </si>
  <si>
    <t>1</t>
  </si>
  <si>
    <t>新疆维吾尔自治区林业和草原局机关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</si>
  <si>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</si>
  <si>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</si>
  <si>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</si>
  <si>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</si>
  <si>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</si>
  <si>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</si>
  <si>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</si>
  <si>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</si>
  <si>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</si>
  <si>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</si>
  <si>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</si>
  <si>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</si>
  <si>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</si>
  <si>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</si>
  <si>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</si>
  <si>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新疆维吾尔自治区林草种质资源中心（新疆维吾尔自治区林木种苗质量监督检验中心）</t>
  </si>
  <si>
    <t>17</t>
  </si>
  <si>
    <t>18</t>
  </si>
  <si>
    <t>新疆维吾尔自治区林业和草原宣传信息中心</t>
  </si>
  <si>
    <t>19</t>
  </si>
  <si>
    <t>20</t>
  </si>
  <si>
    <t>21</t>
  </si>
  <si>
    <t>新疆维吾尔自治区天然林保护中心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</si>
  <si>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</si>
  <si>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</si>
  <si>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</si>
  <si>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</si>
  <si>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</si>
  <si>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</si>
  <si>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</si>
  <si>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</si>
  <si>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</si>
  <si>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</si>
  <si>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</si>
  <si>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</si>
  <si>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</si>
  <si>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</si>
  <si>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</si>
  <si>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</si>
  <si>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</si>
  <si>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</si>
  <si>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</si>
  <si>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</si>
  <si>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</si>
  <si>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</si>
  <si>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</si>
  <si>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</si>
  <si>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</si>
  <si>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</si>
  <si>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</si>
  <si>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</si>
  <si>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</si>
  <si>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</si>
  <si>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</si>
  <si>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</si>
  <si>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附件1</t>
  </si>
  <si>
    <t>提前下达2023年自治区林草专项资金总表</t>
  </si>
  <si>
    <t>森林植被恢复费</t>
  </si>
  <si>
    <t>林业发展补助资金</t>
  </si>
  <si>
    <t>草原植被恢复费</t>
  </si>
  <si>
    <t>专项使用部分</t>
  </si>
  <si>
    <t>统筹整合</t>
  </si>
  <si>
    <t>（十二）</t>
  </si>
  <si>
    <t>克州草原工作站</t>
  </si>
  <si>
    <t>克州草原监理所</t>
  </si>
  <si>
    <t>阿图什市</t>
  </si>
  <si>
    <t>阿克陶县</t>
  </si>
  <si>
    <t>乌恰县</t>
  </si>
  <si>
    <t>阿合奇县</t>
  </si>
  <si>
    <t>项目名称</t>
  </si>
  <si>
    <r>
      <rPr>
        <b/>
        <sz val="12"/>
        <color indexed="8"/>
        <rFont val="仿宋_GB2312"/>
        <charset val="134"/>
      </rPr>
      <t>合计</t>
    </r>
  </si>
  <si>
    <r>
      <rPr>
        <b/>
        <sz val="12"/>
        <color indexed="8"/>
        <rFont val="仿宋_GB2312"/>
        <charset val="134"/>
      </rPr>
      <t>一</t>
    </r>
  </si>
  <si>
    <r>
      <rPr>
        <b/>
        <sz val="12"/>
        <color indexed="8"/>
        <rFont val="仿宋_GB2312"/>
        <charset val="134"/>
      </rPr>
      <t>一般财政预算拨款</t>
    </r>
  </si>
  <si>
    <r>
      <rPr>
        <b/>
        <sz val="12"/>
        <color indexed="8"/>
        <rFont val="仿宋_GB2312"/>
        <charset val="134"/>
      </rPr>
      <t>（一）</t>
    </r>
  </si>
  <si>
    <r>
      <rPr>
        <b/>
        <sz val="12"/>
        <color indexed="8"/>
        <rFont val="仿宋_GB2312"/>
        <charset val="134"/>
      </rPr>
      <t>基本支出</t>
    </r>
  </si>
  <si>
    <r>
      <rPr>
        <sz val="12"/>
        <color indexed="8"/>
        <rFont val="仿宋_GB2312"/>
        <charset val="134"/>
      </rPr>
      <t>人员类支出</t>
    </r>
  </si>
  <si>
    <r>
      <rPr>
        <sz val="12"/>
        <color indexed="8"/>
        <rFont val="仿宋_GB2312"/>
        <charset val="134"/>
      </rPr>
      <t>运转类日常公用支出</t>
    </r>
  </si>
  <si>
    <r>
      <rPr>
        <b/>
        <sz val="12"/>
        <color indexed="8"/>
        <rFont val="仿宋_GB2312"/>
        <charset val="134"/>
      </rPr>
      <t>（二）</t>
    </r>
  </si>
  <si>
    <r>
      <rPr>
        <b/>
        <sz val="12"/>
        <color indexed="8"/>
        <rFont val="仿宋_GB2312"/>
        <charset val="134"/>
      </rPr>
      <t>项目支出</t>
    </r>
  </si>
  <si>
    <r>
      <rPr>
        <sz val="12"/>
        <color indexed="8"/>
        <rFont val="仿宋_GB2312"/>
        <charset val="134"/>
      </rPr>
      <t>部门预算安排专项业务费等项目支出</t>
    </r>
  </si>
  <si>
    <r>
      <rPr>
        <sz val="12"/>
        <color indexed="8"/>
        <rFont val="仿宋_GB2312"/>
        <charset val="134"/>
      </rPr>
      <t>自治区财政安排转移支付支出</t>
    </r>
  </si>
  <si>
    <r>
      <rPr>
        <b/>
        <sz val="12"/>
        <color indexed="8"/>
        <rFont val="仿宋_GB2312"/>
        <charset val="134"/>
      </rPr>
      <t>二</t>
    </r>
  </si>
  <si>
    <r>
      <rPr>
        <b/>
        <sz val="12"/>
        <color indexed="8"/>
        <rFont val="仿宋_GB2312"/>
        <charset val="134"/>
      </rPr>
      <t>经营收入</t>
    </r>
  </si>
  <si>
    <r>
      <rPr>
        <b/>
        <sz val="12"/>
        <color indexed="8"/>
        <rFont val="仿宋_GB2312"/>
        <charset val="134"/>
      </rPr>
      <t>三</t>
    </r>
  </si>
  <si>
    <r>
      <rPr>
        <b/>
        <sz val="12"/>
        <color indexed="8"/>
        <rFont val="仿宋_GB2312"/>
        <charset val="134"/>
      </rPr>
      <t>历年结转和其他收入</t>
    </r>
  </si>
  <si>
    <t>附件2</t>
  </si>
  <si>
    <t>提前下达2023年自治区林草专项资金（森林植被恢复费）明细表</t>
  </si>
  <si>
    <t>功能分类科目</t>
  </si>
  <si>
    <t>一、林果提质增效项目（2130299其他林业和草原支出）</t>
  </si>
  <si>
    <t>二、种苗培育补助项目（2130299其他林业和草原支出）</t>
  </si>
  <si>
    <t>三、重点区域生态绿化补助费（2130299其他林业和草原支出）</t>
  </si>
  <si>
    <t>四、林业有害生物防控项目
（2130299其他林业和草原支出）</t>
  </si>
  <si>
    <t>五、林草专项补助
（未标注功能科目的，均为2130299其他林业和草原支出）</t>
  </si>
  <si>
    <t>（一）林果基地示范园建设</t>
  </si>
  <si>
    <t>（二）林果技术服务合作社建设</t>
  </si>
  <si>
    <t>（三）林果企业、合作社产加销一体化建设</t>
  </si>
  <si>
    <t>（四）疆内收购、疆外销售“两张网”建设</t>
  </si>
  <si>
    <t>（五）市场开拓补助</t>
  </si>
  <si>
    <t>（六）林果提质增效专家技术服务补助</t>
  </si>
  <si>
    <t>（七）林果提质增效现场推进会</t>
  </si>
  <si>
    <t>（一）自治区林草种质资源库（圃）建设补助</t>
  </si>
  <si>
    <t>（二）自治区重点林木良种基地建设补助</t>
  </si>
  <si>
    <t>（三）自治区草品种区域试验补助</t>
  </si>
  <si>
    <t>（四）林果种质资源表型鉴定</t>
  </si>
  <si>
    <t>（五）自治区林业保障性苗圃建设补助</t>
  </si>
  <si>
    <t>（六）新疆苗木花卉博览会补助</t>
  </si>
  <si>
    <t>（一）重大林果有害生物综合防治补助</t>
  </si>
  <si>
    <t>（二）绿洲防护林有害生物防治补助</t>
  </si>
  <si>
    <t>（三）松材线虫病等危险性林业有害生物检疫执法补助</t>
  </si>
  <si>
    <r>
      <rPr>
        <b/>
        <sz val="12"/>
        <color rgb="FF000000"/>
        <rFont val="仿宋_GB2312"/>
        <charset val="134"/>
      </rPr>
      <t>专项补助</t>
    </r>
  </si>
  <si>
    <t>部门预算调整专项</t>
  </si>
  <si>
    <t>功能科目</t>
  </si>
  <si>
    <t>调整金额</t>
  </si>
  <si>
    <t>（十一）</t>
  </si>
  <si>
    <r>
      <rPr>
        <b/>
        <sz val="12"/>
        <color rgb="FF000000"/>
        <rFont val="Times New Roman"/>
        <charset val="134"/>
      </rPr>
      <t>2130299</t>
    </r>
    <r>
      <rPr>
        <b/>
        <sz val="12"/>
        <color rgb="FF000000"/>
        <rFont val="仿宋_GB2312"/>
        <charset val="134"/>
      </rPr>
      <t>其他林业和草原支出</t>
    </r>
  </si>
  <si>
    <t>提前下达2023年自治区林草专项资金（林业发展补助资金-统筹整合部分）明细表</t>
  </si>
  <si>
    <t>地州2022年县市</t>
  </si>
  <si>
    <t>资金分配权重</t>
  </si>
  <si>
    <t>分配数</t>
  </si>
  <si>
    <t>三</t>
  </si>
  <si>
    <t>克州</t>
  </si>
  <si>
    <t>阿图什市★</t>
  </si>
  <si>
    <t>阿克陶县★</t>
  </si>
  <si>
    <t>提前下达2023年自治区林草财政专项资金（林业发展补助资金、草原植被恢复费）明细表</t>
  </si>
  <si>
    <r>
      <rPr>
        <b/>
        <sz val="12"/>
        <rFont val="仿宋_GB2312"/>
        <charset val="134"/>
      </rPr>
      <t>序号</t>
    </r>
  </si>
  <si>
    <r>
      <rPr>
        <b/>
        <sz val="12"/>
        <rFont val="仿宋_GB2312"/>
        <charset val="134"/>
      </rPr>
      <t>单位名称</t>
    </r>
  </si>
  <si>
    <t>林业发展补助资金（2130299其他林业和草原支出）（项目使用资金，不包含统筹整合）</t>
  </si>
  <si>
    <r>
      <rPr>
        <b/>
        <sz val="12"/>
        <rFont val="仿宋_GB2312"/>
        <charset val="134"/>
      </rPr>
      <t>草原植被恢复费</t>
    </r>
  </si>
  <si>
    <r>
      <rPr>
        <b/>
        <sz val="12"/>
        <color rgb="FF000000"/>
        <rFont val="仿宋_GB2312"/>
        <charset val="134"/>
      </rPr>
      <t>功能分类科目</t>
    </r>
  </si>
  <si>
    <r>
      <rPr>
        <b/>
        <sz val="12"/>
        <color rgb="FF000000"/>
        <rFont val="仿宋_GB2312"/>
        <charset val="134"/>
      </rPr>
      <t>合计</t>
    </r>
  </si>
  <si>
    <r>
      <rPr>
        <b/>
        <sz val="12"/>
        <color rgb="FF000000"/>
        <rFont val="仿宋_GB2312"/>
        <charset val="134"/>
      </rPr>
      <t>一、林草科技项目</t>
    </r>
  </si>
  <si>
    <r>
      <rPr>
        <b/>
        <sz val="12"/>
        <color rgb="FF000000"/>
        <rFont val="仿宋_GB2312"/>
        <charset val="134"/>
      </rPr>
      <t>二、林草专项补助资金</t>
    </r>
  </si>
  <si>
    <r>
      <rPr>
        <b/>
        <sz val="12"/>
        <color rgb="FF000000"/>
        <rFont val="仿宋_GB2312"/>
        <charset val="134"/>
      </rPr>
      <t>小计</t>
    </r>
  </si>
  <si>
    <r>
      <rPr>
        <b/>
        <sz val="12"/>
        <rFont val="仿宋_GB2312"/>
        <charset val="134"/>
      </rPr>
      <t>小计</t>
    </r>
  </si>
  <si>
    <r>
      <rPr>
        <b/>
        <sz val="12"/>
        <rFont val="仿宋_GB2312"/>
        <charset val="134"/>
      </rPr>
      <t>（一）林草生态基础研究</t>
    </r>
  </si>
  <si>
    <r>
      <rPr>
        <b/>
        <sz val="12"/>
        <rFont val="仿宋_GB2312"/>
        <charset val="134"/>
      </rPr>
      <t>（二）林草技术标准研制</t>
    </r>
  </si>
  <si>
    <r>
      <rPr>
        <b/>
        <sz val="12"/>
        <rFont val="仿宋_GB2312"/>
        <charset val="134"/>
      </rPr>
      <t>（三）林草科技平台生态监测项目</t>
    </r>
  </si>
  <si>
    <r>
      <rPr>
        <b/>
        <sz val="12"/>
        <rFont val="仿宋_GB2312"/>
        <charset val="134"/>
      </rPr>
      <t>（四）林草质量认证建设</t>
    </r>
  </si>
  <si>
    <r>
      <rPr>
        <b/>
        <sz val="12"/>
        <rFont val="仿宋_GB2312"/>
        <charset val="134"/>
      </rPr>
      <t>（五）专家团队建设</t>
    </r>
  </si>
  <si>
    <t>2130299其他林业和草原支出</t>
  </si>
  <si>
    <t>附件2-4</t>
  </si>
  <si>
    <t>林草专项补助资金建议分配明细表</t>
  </si>
  <si>
    <t>其中，专项补助</t>
  </si>
  <si>
    <t>其中，部门预算调整专项</t>
  </si>
  <si>
    <t>专项补助</t>
  </si>
  <si>
    <r>
      <rPr>
        <b/>
        <sz val="12"/>
        <rFont val="仿宋_GB2312"/>
        <charset val="134"/>
      </rPr>
      <t>一</t>
    </r>
  </si>
  <si>
    <r>
      <rPr>
        <b/>
        <sz val="12"/>
        <color rgb="FF000000"/>
        <rFont val="仿宋_GB2312"/>
        <charset val="134"/>
      </rPr>
      <t>自治区本级单位小计</t>
    </r>
  </si>
  <si>
    <r>
      <rPr>
        <b/>
        <sz val="12"/>
        <rFont val="仿宋_GB2312"/>
        <charset val="134"/>
      </rPr>
      <t>（一）</t>
    </r>
  </si>
  <si>
    <r>
      <rPr>
        <b/>
        <sz val="12"/>
        <color rgb="FF000000"/>
        <rFont val="仿宋_GB2312"/>
        <charset val="134"/>
      </rPr>
      <t>自治区林业和草原局</t>
    </r>
  </si>
  <si>
    <t>新疆维吾尔自治区治蝗办</t>
  </si>
  <si>
    <r>
      <rPr>
        <b/>
        <sz val="12"/>
        <rFont val="仿宋_GB2312"/>
        <charset val="134"/>
      </rPr>
      <t>新疆林业科学院现代林业研究所</t>
    </r>
  </si>
  <si>
    <r>
      <rPr>
        <b/>
        <sz val="12"/>
        <color rgb="FF000000"/>
        <rFont val="仿宋_GB2312"/>
        <charset val="134"/>
      </rPr>
      <t>新疆农业科学院</t>
    </r>
  </si>
  <si>
    <r>
      <rPr>
        <b/>
        <sz val="12"/>
        <rFont val="仿宋_GB2312"/>
        <charset val="134"/>
      </rPr>
      <t>新疆农业科学院园艺作物研究所</t>
    </r>
  </si>
  <si>
    <r>
      <rPr>
        <b/>
        <sz val="12"/>
        <rFont val="仿宋_GB2312"/>
        <charset val="134"/>
      </rPr>
      <t>新疆农业科学院农业机械化研究所</t>
    </r>
  </si>
  <si>
    <r>
      <rPr>
        <b/>
        <sz val="12"/>
        <rFont val="仿宋_GB2312"/>
        <charset val="134"/>
      </rPr>
      <t>新疆农业科学院植物保护研究所</t>
    </r>
  </si>
  <si>
    <r>
      <rPr>
        <b/>
        <sz val="12"/>
        <rFont val="仿宋_GB2312"/>
        <charset val="134"/>
      </rPr>
      <t>新疆农业科学院土壤肥料与农业节水研究所</t>
    </r>
  </si>
  <si>
    <r>
      <rPr>
        <b/>
        <sz val="12"/>
        <rFont val="仿宋_GB2312"/>
        <charset val="134"/>
      </rPr>
      <t>新疆农业科学院轮台果树资源圃</t>
    </r>
  </si>
  <si>
    <r>
      <rPr>
        <b/>
        <sz val="12"/>
        <color rgb="FF000000"/>
        <rFont val="仿宋_GB2312"/>
        <charset val="134"/>
      </rPr>
      <t>自治区教育厅</t>
    </r>
  </si>
  <si>
    <r>
      <rPr>
        <b/>
        <sz val="12"/>
        <rFont val="仿宋_GB2312"/>
        <charset val="134"/>
      </rPr>
      <t>新疆农业大学</t>
    </r>
  </si>
  <si>
    <r>
      <rPr>
        <b/>
        <sz val="12"/>
        <rFont val="仿宋_GB2312"/>
        <charset val="134"/>
      </rPr>
      <t>新疆大学</t>
    </r>
  </si>
  <si>
    <r>
      <rPr>
        <b/>
        <sz val="12"/>
        <rFont val="仿宋_GB2312"/>
        <charset val="134"/>
      </rPr>
      <t>新疆医科大学</t>
    </r>
  </si>
  <si>
    <r>
      <rPr>
        <b/>
        <sz val="12"/>
        <rFont val="仿宋_GB2312"/>
        <charset val="134"/>
      </rPr>
      <t>新疆工程学院</t>
    </r>
  </si>
  <si>
    <r>
      <rPr>
        <b/>
        <sz val="12"/>
        <rFont val="仿宋_GB2312"/>
        <charset val="134"/>
      </rPr>
      <t>新疆伊斯兰经学院</t>
    </r>
  </si>
  <si>
    <r>
      <rPr>
        <b/>
        <sz val="12"/>
        <rFont val="仿宋_GB2312"/>
        <charset val="134"/>
      </rPr>
      <t>新疆师范大学</t>
    </r>
  </si>
  <si>
    <r>
      <rPr>
        <b/>
        <sz val="12"/>
        <rFont val="仿宋_GB2312"/>
        <charset val="134"/>
      </rPr>
      <t>新疆科技学院</t>
    </r>
  </si>
  <si>
    <r>
      <rPr>
        <b/>
        <sz val="12"/>
        <rFont val="仿宋_GB2312"/>
        <charset val="134"/>
      </rPr>
      <t>自治区党委统战部</t>
    </r>
  </si>
  <si>
    <r>
      <rPr>
        <b/>
        <sz val="12"/>
        <color rgb="FF000000"/>
        <rFont val="仿宋_GB2312"/>
        <charset val="134"/>
      </rPr>
      <t>自治区供销社（果业集团）</t>
    </r>
  </si>
  <si>
    <r>
      <rPr>
        <b/>
        <sz val="12"/>
        <color rgb="FF000000"/>
        <rFont val="仿宋_GB2312"/>
        <charset val="134"/>
      </rPr>
      <t>自治区机关事务管理局</t>
    </r>
  </si>
  <si>
    <r>
      <rPr>
        <b/>
        <sz val="12"/>
        <rFont val="仿宋_GB2312"/>
        <charset val="134"/>
      </rPr>
      <t>新疆迎宾馆</t>
    </r>
  </si>
  <si>
    <r>
      <rPr>
        <b/>
        <sz val="12"/>
        <rFont val="仿宋_GB2312"/>
        <charset val="134"/>
      </rPr>
      <t>自治区省级干部住宅管理中心</t>
    </r>
  </si>
  <si>
    <r>
      <rPr>
        <b/>
        <sz val="12"/>
        <color rgb="FF000000"/>
        <rFont val="仿宋_GB2312"/>
        <charset val="134"/>
      </rPr>
      <t>自治区机关事务管理局本级</t>
    </r>
  </si>
  <si>
    <r>
      <rPr>
        <b/>
        <sz val="12"/>
        <color rgb="FF000000"/>
        <rFont val="仿宋_GB2312"/>
        <charset val="134"/>
      </rPr>
      <t>自治区文化和旅游厅</t>
    </r>
  </si>
  <si>
    <r>
      <rPr>
        <b/>
        <sz val="12"/>
        <rFont val="仿宋_GB2312"/>
        <charset val="134"/>
      </rPr>
      <t>新疆艺术剧院</t>
    </r>
  </si>
  <si>
    <r>
      <rPr>
        <b/>
        <sz val="12"/>
        <color rgb="FF000000"/>
        <rFont val="仿宋_GB2312"/>
        <charset val="134"/>
      </rPr>
      <t>地州小计</t>
    </r>
  </si>
  <si>
    <r>
      <rPr>
        <b/>
        <sz val="12"/>
        <rFont val="仿宋_GB2312"/>
        <charset val="134"/>
      </rPr>
      <t>乌鲁木齐市</t>
    </r>
  </si>
  <si>
    <r>
      <rPr>
        <b/>
        <sz val="12"/>
        <rFont val="仿宋_GB2312"/>
        <charset val="134"/>
      </rPr>
      <t>伊犁哈萨克自治州</t>
    </r>
  </si>
  <si>
    <r>
      <rPr>
        <b/>
        <sz val="12"/>
        <rFont val="仿宋_GB2312"/>
        <charset val="134"/>
      </rPr>
      <t>塔城地区</t>
    </r>
  </si>
  <si>
    <r>
      <rPr>
        <b/>
        <sz val="12"/>
        <rFont val="仿宋_GB2312"/>
        <charset val="134"/>
      </rPr>
      <t>阿勒泰地区</t>
    </r>
  </si>
  <si>
    <r>
      <rPr>
        <b/>
        <sz val="12"/>
        <rFont val="仿宋_GB2312"/>
        <charset val="134"/>
      </rPr>
      <t>克拉玛依</t>
    </r>
  </si>
  <si>
    <r>
      <rPr>
        <b/>
        <sz val="12"/>
        <rFont val="仿宋_GB2312"/>
        <charset val="134"/>
      </rPr>
      <t>博尔塔拉蒙古自治州</t>
    </r>
  </si>
  <si>
    <r>
      <rPr>
        <b/>
        <sz val="12"/>
        <rFont val="仿宋_GB2312"/>
        <charset val="134"/>
      </rPr>
      <t>昌吉回族自治州</t>
    </r>
  </si>
  <si>
    <r>
      <rPr>
        <b/>
        <sz val="12"/>
        <rFont val="仿宋_GB2312"/>
        <charset val="134"/>
      </rPr>
      <t>哈密市</t>
    </r>
  </si>
  <si>
    <r>
      <rPr>
        <b/>
        <sz val="12"/>
        <rFont val="仿宋_GB2312"/>
        <charset val="134"/>
      </rPr>
      <t>吐鲁番市</t>
    </r>
  </si>
  <si>
    <r>
      <rPr>
        <b/>
        <sz val="12"/>
        <rFont val="仿宋_GB2312"/>
        <charset val="134"/>
      </rPr>
      <t>巴音郭楞蒙古自治州</t>
    </r>
  </si>
  <si>
    <r>
      <rPr>
        <b/>
        <sz val="12"/>
        <rFont val="仿宋_GB2312"/>
        <charset val="134"/>
      </rPr>
      <t>阿克苏地区</t>
    </r>
  </si>
  <si>
    <r>
      <rPr>
        <b/>
        <sz val="12"/>
        <rFont val="仿宋_GB2312"/>
        <charset val="134"/>
      </rPr>
      <t>克孜勒苏柯尔克孜自治州</t>
    </r>
  </si>
  <si>
    <r>
      <rPr>
        <b/>
        <sz val="12"/>
        <rFont val="仿宋_GB2312"/>
        <charset val="134"/>
      </rPr>
      <t>喀什地区</t>
    </r>
  </si>
  <si>
    <r>
      <rPr>
        <b/>
        <sz val="12"/>
        <rFont val="仿宋_GB2312"/>
        <charset val="134"/>
      </rPr>
      <t>和田地区</t>
    </r>
  </si>
  <si>
    <r>
      <rPr>
        <sz val="10"/>
        <color rgb="FF000000"/>
        <rFont val="Microsoft YaHei"/>
        <charset val="134"/>
      </rPr>
      <t>林业发展补助资金</t>
    </r>
  </si>
  <si>
    <r>
      <rPr>
        <sz val="10"/>
        <color rgb="FF000000"/>
        <rFont val="Microsoft YaHei"/>
        <charset val="134"/>
      </rPr>
      <t>合计</t>
    </r>
  </si>
  <si>
    <t>一、林果提质增效项目</t>
  </si>
  <si>
    <r>
      <rPr>
        <sz val="10"/>
        <color rgb="FF000000"/>
        <rFont val="Microsoft YaHei"/>
        <charset val="134"/>
      </rPr>
      <t>二、种苗培育补助项目</t>
    </r>
  </si>
  <si>
    <r>
      <rPr>
        <sz val="10"/>
        <color rgb="FF000000"/>
        <rFont val="Microsoft YaHei"/>
        <charset val="134"/>
      </rPr>
      <t>三、重点区域生态绿化补助费</t>
    </r>
  </si>
  <si>
    <r>
      <rPr>
        <sz val="10"/>
        <color rgb="FF000000"/>
        <rFont val="Microsoft YaHei"/>
        <charset val="134"/>
      </rPr>
      <t>四、林业有害生物防控项目</t>
    </r>
  </si>
  <si>
    <r>
      <rPr>
        <sz val="10"/>
        <color rgb="FF000000"/>
        <rFont val="Microsoft YaHei"/>
        <charset val="134"/>
      </rPr>
      <t>五、林草专项补助</t>
    </r>
  </si>
  <si>
    <r>
      <rPr>
        <sz val="10"/>
        <color rgb="FF000000"/>
        <rFont val="Microsoft YaHei"/>
        <charset val="134"/>
      </rPr>
      <t>一、林草科技项目</t>
    </r>
  </si>
  <si>
    <r>
      <rPr>
        <sz val="10"/>
        <color rgb="FF000000"/>
        <rFont val="Microsoft YaHei"/>
        <charset val="134"/>
      </rPr>
      <t>二、林草专项补助资金</t>
    </r>
  </si>
  <si>
    <r>
      <rPr>
        <sz val="10"/>
        <color rgb="FF000000"/>
        <rFont val="Microsoft YaHei"/>
        <charset val="134"/>
      </rPr>
      <t>三、统筹整合</t>
    </r>
  </si>
  <si>
    <t>八、草原植被恢复费</t>
  </si>
  <si>
    <t>（一）林果基地示范园建设（800元/亩）</t>
  </si>
  <si>
    <r>
      <rPr>
        <sz val="10"/>
        <color rgb="FF000000"/>
        <rFont val="Microsoft YaHei"/>
        <charset val="134"/>
      </rPr>
      <t>专项补助</t>
    </r>
  </si>
  <si>
    <r>
      <rPr>
        <sz val="10"/>
        <color rgb="FF000000"/>
        <rFont val="Microsoft YaHei"/>
        <charset val="134"/>
      </rPr>
      <t>部门预算调整专项</t>
    </r>
  </si>
  <si>
    <t>（一）林草生态基础研究</t>
  </si>
  <si>
    <t>（二）林草技术标准研制</t>
  </si>
  <si>
    <t>（三）林草科技平台生态监测项目</t>
  </si>
  <si>
    <t>（四）林草质量认证建设</t>
  </si>
  <si>
    <t>（五）专家团队建设</t>
  </si>
  <si>
    <r>
      <rPr>
        <sz val="10"/>
        <color rgb="FF000000"/>
        <rFont val="Microsoft YaHei"/>
        <charset val="134"/>
      </rPr>
      <t>小计</t>
    </r>
  </si>
  <si>
    <r>
      <rPr>
        <sz val="8"/>
        <color rgb="FF000000"/>
        <rFont val="微软雅黑"/>
        <charset val="134"/>
      </rPr>
      <t>合计</t>
    </r>
  </si>
  <si>
    <r>
      <rPr>
        <sz val="8"/>
        <color rgb="FF000000"/>
        <rFont val="宋体"/>
        <charset val="134"/>
      </rPr>
      <t>一、</t>
    </r>
  </si>
  <si>
    <t>自治区本级单位小计(林长制预留）</t>
  </si>
  <si>
    <r>
      <rPr>
        <sz val="8"/>
        <color rgb="FF000000"/>
        <rFont val="宋体"/>
        <charset val="134"/>
      </rPr>
      <t>（一）</t>
    </r>
  </si>
  <si>
    <r>
      <rPr>
        <sz val="8"/>
        <color rgb="FF000000"/>
        <rFont val="微软雅黑"/>
        <charset val="134"/>
      </rPr>
      <t>自治区林业和草原局</t>
    </r>
  </si>
  <si>
    <t>自治区林草局本级</t>
  </si>
  <si>
    <r>
      <rPr>
        <sz val="8"/>
        <color rgb="FF000000"/>
        <rFont val="宋体"/>
        <charset val="134"/>
      </rPr>
      <t>（二）</t>
    </r>
  </si>
  <si>
    <r>
      <rPr>
        <sz val="8"/>
        <color rgb="FF000000"/>
        <rFont val="宋体"/>
        <charset val="134"/>
      </rPr>
      <t>新疆林业科学院</t>
    </r>
  </si>
  <si>
    <r>
      <rPr>
        <sz val="8"/>
        <color rgb="FF000000"/>
        <rFont val="宋体"/>
        <charset val="134"/>
      </rPr>
      <t>（三）</t>
    </r>
  </si>
  <si>
    <r>
      <rPr>
        <sz val="8"/>
        <color rgb="FF000000"/>
        <rFont val="宋体"/>
        <charset val="134"/>
      </rPr>
      <t>新疆农业科学院</t>
    </r>
  </si>
  <si>
    <r>
      <rPr>
        <sz val="8"/>
        <color rgb="FF000000"/>
        <rFont val="宋体"/>
        <charset val="134"/>
      </rPr>
      <t>（四）</t>
    </r>
  </si>
  <si>
    <r>
      <rPr>
        <sz val="8"/>
        <color rgb="FF000000"/>
        <rFont val="SimSun"/>
        <charset val="134"/>
      </rPr>
      <t>自治区教育厅</t>
    </r>
  </si>
  <si>
    <r>
      <rPr>
        <sz val="8"/>
        <color rgb="FF000000"/>
        <rFont val="宋体"/>
        <charset val="134"/>
      </rPr>
      <t>（六）</t>
    </r>
  </si>
  <si>
    <r>
      <rPr>
        <sz val="8"/>
        <color rgb="FF000000"/>
        <rFont val="宋体"/>
        <charset val="134"/>
      </rPr>
      <t>自治区供销社（果业集团）</t>
    </r>
  </si>
  <si>
    <r>
      <rPr>
        <sz val="8"/>
        <color rgb="FF000000"/>
        <rFont val="SimSun"/>
        <charset val="134"/>
      </rPr>
      <t>（七）</t>
    </r>
  </si>
  <si>
    <r>
      <rPr>
        <sz val="8"/>
        <color rgb="FF000000"/>
        <rFont val="SimSun"/>
        <charset val="134"/>
      </rPr>
      <t>自治区机关事务管理局</t>
    </r>
  </si>
  <si>
    <t>自治区机关事务管理局本级</t>
  </si>
  <si>
    <r>
      <rPr>
        <sz val="8"/>
        <color rgb="FF000000"/>
        <rFont val="SimSun"/>
        <charset val="134"/>
      </rPr>
      <t>（八）</t>
    </r>
  </si>
  <si>
    <r>
      <rPr>
        <sz val="8"/>
        <color rgb="FF000000"/>
        <rFont val="宋体"/>
        <charset val="134"/>
      </rPr>
      <t>二、</t>
    </r>
  </si>
  <si>
    <r>
      <rPr>
        <sz val="8"/>
        <color rgb="FF000000"/>
        <rFont val="宋体"/>
        <charset val="134"/>
      </rPr>
      <t>地州小计</t>
    </r>
  </si>
</sst>
</file>

<file path=xl/styles.xml><?xml version="1.0" encoding="utf-8"?>
<styleSheet xmlns="http://schemas.openxmlformats.org/spreadsheetml/2006/main">
  <numFmts count="7">
    <numFmt numFmtId="176" formatCode="0.00_ "/>
    <numFmt numFmtId="177" formatCode="0.00_);[Red]\(0.00\)"/>
    <numFmt numFmtId="43" formatCode="_ * #,##0.00_ ;_ * \-#,##0.00_ ;_ * &quot;-&quot;??_ ;_ @_ "/>
    <numFmt numFmtId="178" formatCode="#,##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81">
    <font>
      <sz val="11"/>
      <name val="宋体"/>
      <charset val="134"/>
    </font>
    <font>
      <sz val="10"/>
      <name val="微软雅黑"/>
      <charset val="134"/>
    </font>
    <font>
      <b/>
      <sz val="10"/>
      <name val="Microsoft YaHei"/>
      <charset val="134"/>
    </font>
    <font>
      <b/>
      <sz val="10"/>
      <name val="微软雅黑"/>
      <charset val="134"/>
    </font>
    <font>
      <sz val="10"/>
      <name val="宋体"/>
      <charset val="134"/>
    </font>
    <font>
      <b/>
      <sz val="8"/>
      <name val="微软雅黑"/>
      <charset val="134"/>
    </font>
    <font>
      <b/>
      <sz val="8"/>
      <name val="宋体"/>
      <charset val="134"/>
    </font>
    <font>
      <sz val="8"/>
      <color rgb="FF000000"/>
      <name val="微软雅黑"/>
      <charset val="134"/>
    </font>
    <font>
      <sz val="12"/>
      <name val="宋体"/>
      <charset val="134"/>
    </font>
    <font>
      <sz val="12"/>
      <color rgb="FF000000"/>
      <name val="SimSun"/>
      <charset val="134"/>
    </font>
    <font>
      <sz val="8"/>
      <name val="宋体"/>
      <charset val="134"/>
    </font>
    <font>
      <sz val="8"/>
      <name val="微软雅黑"/>
      <charset val="134"/>
    </font>
    <font>
      <sz val="8"/>
      <name val="SimSun"/>
      <charset val="134"/>
    </font>
    <font>
      <b/>
      <sz val="8"/>
      <name val="SimSun"/>
      <charset val="134"/>
    </font>
    <font>
      <sz val="8"/>
      <color rgb="FF000000"/>
      <name val="SimSun"/>
      <charset val="134"/>
    </font>
    <font>
      <sz val="10"/>
      <name val="SimSun"/>
      <charset val="134"/>
    </font>
    <font>
      <sz val="9"/>
      <name val="宋体"/>
      <charset val="134"/>
    </font>
    <font>
      <b/>
      <sz val="11"/>
      <color indexed="8"/>
      <name val="宋体"/>
      <charset val="134"/>
    </font>
    <font>
      <sz val="16"/>
      <color indexed="8"/>
      <name val="黑体"/>
      <charset val="134"/>
    </font>
    <font>
      <sz val="20"/>
      <color indexed="8"/>
      <name val="方正小标宋简体"/>
      <charset val="134"/>
    </font>
    <font>
      <b/>
      <sz val="20"/>
      <color indexed="8"/>
      <name val="方正小标宋简体"/>
      <charset val="134"/>
    </font>
    <font>
      <b/>
      <sz val="12"/>
      <name val="仿宋_GB2312"/>
      <charset val="134"/>
    </font>
    <font>
      <b/>
      <sz val="12"/>
      <color rgb="FF000000"/>
      <name val="仿宋_GB2312"/>
      <charset val="134"/>
    </font>
    <font>
      <b/>
      <sz val="12"/>
      <color indexed="8"/>
      <name val="仿宋_GB2312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b/>
      <sz val="12"/>
      <color rgb="FF000000"/>
      <name val="Times New Roman"/>
      <charset val="134"/>
    </font>
    <font>
      <sz val="12"/>
      <color indexed="8"/>
      <name val="仿宋_GB2312"/>
      <charset val="134"/>
    </font>
    <font>
      <b/>
      <sz val="12"/>
      <color indexed="8"/>
      <name val="Times New Roman"/>
      <charset val="134"/>
    </font>
    <font>
      <sz val="12"/>
      <color indexed="8"/>
      <name val="Times New Roman"/>
      <charset val="134"/>
    </font>
    <font>
      <sz val="20"/>
      <name val="方正小标宋简体"/>
      <charset val="134"/>
    </font>
    <font>
      <sz val="12"/>
      <color rgb="FF000000"/>
      <name val="Times New Roman"/>
      <charset val="134"/>
    </font>
    <font>
      <b/>
      <sz val="12"/>
      <name val="宋体"/>
      <charset val="134"/>
    </font>
    <font>
      <sz val="18"/>
      <name val="黑体"/>
      <charset val="134"/>
    </font>
    <font>
      <sz val="10"/>
      <color rgb="FFFF0000"/>
      <name val="黑体"/>
      <charset val="134"/>
    </font>
    <font>
      <b/>
      <sz val="14"/>
      <name val="宋体"/>
      <charset val="134"/>
    </font>
    <font>
      <b/>
      <sz val="10"/>
      <name val="黑体"/>
      <charset val="134"/>
    </font>
    <font>
      <sz val="10"/>
      <color rgb="FF000000"/>
      <name val="黑体"/>
      <charset val="134"/>
    </font>
    <font>
      <sz val="10"/>
      <name val="黑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2"/>
      <color rgb="FF000000"/>
      <name val="黑体"/>
      <charset val="134"/>
    </font>
    <font>
      <sz val="16"/>
      <name val="方正小标宋简体"/>
      <charset val="134"/>
    </font>
    <font>
      <sz val="12"/>
      <color rgb="FFFFFFFF"/>
      <name val="宋体"/>
      <charset val="134"/>
    </font>
    <font>
      <b/>
      <sz val="12"/>
      <color rgb="FFFFFFFF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sz val="12"/>
      <color indexed="8"/>
      <name val="宋体"/>
      <charset val="134"/>
    </font>
    <font>
      <b/>
      <sz val="20"/>
      <name val="方正小标宋简体"/>
      <charset val="134"/>
    </font>
    <font>
      <b/>
      <sz val="11"/>
      <name val="宋体"/>
      <charset val="134"/>
    </font>
    <font>
      <b/>
      <sz val="11"/>
      <color indexed="8"/>
      <name val="仿宋_GB2312"/>
      <charset val="134"/>
    </font>
    <font>
      <b/>
      <sz val="12"/>
      <color indexed="8"/>
      <name val="宋体"/>
      <charset val="134"/>
    </font>
    <font>
      <sz val="18"/>
      <color indexed="8"/>
      <name val="方正小标宋简体"/>
      <charset val="134"/>
    </font>
    <font>
      <b/>
      <sz val="18"/>
      <color indexed="8"/>
      <name val="方正小标宋简体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rgb="FF000000"/>
      <name val="Microsoft YaHei"/>
      <charset val="134"/>
    </font>
    <font>
      <sz val="8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63" fillId="0" borderId="0" applyFont="0" applyFill="0" applyBorder="0" applyAlignment="0" applyProtection="0">
      <alignment vertical="center"/>
    </xf>
    <xf numFmtId="0" fontId="8" fillId="0" borderId="0">
      <protection locked="0"/>
    </xf>
    <xf numFmtId="0" fontId="59" fillId="26" borderId="0" applyNumberFormat="0" applyBorder="0" applyAlignment="0" applyProtection="0">
      <alignment vertical="center"/>
    </xf>
    <xf numFmtId="0" fontId="75" fillId="23" borderId="32" applyNumberFormat="0" applyAlignment="0" applyProtection="0">
      <alignment vertical="center"/>
    </xf>
    <xf numFmtId="44" fontId="63" fillId="0" borderId="0" applyFont="0" applyFill="0" applyBorder="0" applyAlignment="0" applyProtection="0">
      <alignment vertical="center"/>
    </xf>
    <xf numFmtId="41" fontId="63" fillId="0" borderId="0" applyFont="0" applyFill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64" fillId="6" borderId="0" applyNumberFormat="0" applyBorder="0" applyAlignment="0" applyProtection="0">
      <alignment vertical="center"/>
    </xf>
    <xf numFmtId="43" fontId="63" fillId="0" borderId="0" applyFont="0" applyFill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9" fontId="63" fillId="0" borderId="0" applyFon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15" borderId="29" applyNumberFormat="0" applyFont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70" fillId="0" borderId="27" applyNumberFormat="0" applyFill="0" applyAlignment="0" applyProtection="0">
      <alignment vertical="center"/>
    </xf>
    <xf numFmtId="0" fontId="66" fillId="0" borderId="27" applyNumberFormat="0" applyFill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9" fillId="14" borderId="28" applyNumberFormat="0" applyAlignment="0" applyProtection="0">
      <alignment vertical="center"/>
    </xf>
    <xf numFmtId="0" fontId="76" fillId="14" borderId="32" applyNumberFormat="0" applyAlignment="0" applyProtection="0">
      <alignment vertical="center"/>
    </xf>
    <xf numFmtId="0" fontId="65" fillId="9" borderId="26" applyNumberFormat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77" fillId="0" borderId="33" applyNumberFormat="0" applyFill="0" applyAlignment="0" applyProtection="0">
      <alignment vertical="center"/>
    </xf>
    <xf numFmtId="0" fontId="71" fillId="0" borderId="30" applyNumberFormat="0" applyFill="0" applyAlignment="0" applyProtection="0">
      <alignment vertical="center"/>
    </xf>
    <xf numFmtId="0" fontId="78" fillId="32" borderId="0" applyNumberFormat="0" applyBorder="0" applyAlignment="0" applyProtection="0">
      <alignment vertical="center"/>
    </xf>
    <xf numFmtId="0" fontId="74" fillId="20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8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9" fillId="4" borderId="0" applyNumberFormat="0" applyBorder="0" applyAlignment="0" applyProtection="0">
      <alignment vertical="center"/>
    </xf>
    <xf numFmtId="0" fontId="68" fillId="11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</cellStyleXfs>
  <cellXfs count="2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178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2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178" fontId="7" fillId="0" borderId="2" xfId="0" applyNumberFormat="1" applyFont="1" applyBorder="1">
      <alignment vertical="center"/>
    </xf>
    <xf numFmtId="178" fontId="5" fillId="0" borderId="2" xfId="0" applyNumberFormat="1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178" fontId="9" fillId="0" borderId="3" xfId="0" applyNumberFormat="1" applyFont="1" applyBorder="1">
      <alignment vertical="center"/>
    </xf>
    <xf numFmtId="0" fontId="10" fillId="0" borderId="2" xfId="0" applyFont="1" applyBorder="1" applyAlignment="1">
      <alignment horizontal="center" vertical="center"/>
    </xf>
    <xf numFmtId="178" fontId="10" fillId="0" borderId="2" xfId="0" applyNumberFormat="1" applyFont="1" applyBorder="1">
      <alignment vertical="center"/>
    </xf>
    <xf numFmtId="178" fontId="11" fillId="0" borderId="2" xfId="0" applyNumberFormat="1" applyFont="1" applyBorder="1">
      <alignment vertical="center"/>
    </xf>
    <xf numFmtId="178" fontId="12" fillId="0" borderId="2" xfId="0" applyNumberFormat="1" applyFont="1" applyBorder="1">
      <alignment vertical="center"/>
    </xf>
    <xf numFmtId="178" fontId="6" fillId="0" borderId="2" xfId="0" applyNumberFormat="1" applyFont="1" applyBorder="1">
      <alignment vertical="center"/>
    </xf>
    <xf numFmtId="178" fontId="13" fillId="0" borderId="2" xfId="0" applyNumberFormat="1" applyFont="1" applyBorder="1">
      <alignment vertical="center"/>
    </xf>
    <xf numFmtId="0" fontId="13" fillId="0" borderId="2" xfId="0" applyFont="1" applyBorder="1" applyAlignment="1">
      <alignment horizontal="center" vertical="center"/>
    </xf>
    <xf numFmtId="178" fontId="14" fillId="0" borderId="2" xfId="0" applyNumberFormat="1" applyFont="1" applyBorder="1">
      <alignment vertical="center"/>
    </xf>
    <xf numFmtId="178" fontId="2" fillId="0" borderId="2" xfId="0" applyNumberFormat="1" applyFont="1" applyBorder="1" applyAlignment="1">
      <alignment horizontal="center" vertical="center" wrapText="1"/>
    </xf>
    <xf numFmtId="178" fontId="4" fillId="0" borderId="3" xfId="0" applyNumberFormat="1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178" fontId="2" fillId="0" borderId="3" xfId="0" applyNumberFormat="1" applyFont="1" applyBorder="1" applyAlignment="1">
      <alignment horizontal="center" vertical="center" wrapText="1"/>
    </xf>
    <xf numFmtId="178" fontId="15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>
      <alignment vertical="center"/>
    </xf>
    <xf numFmtId="178" fontId="16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>
      <alignment vertical="center"/>
    </xf>
    <xf numFmtId="178" fontId="2" fillId="0" borderId="0" xfId="0" applyNumberFormat="1" applyFont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78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" fillId="0" borderId="6" xfId="0" applyFont="1" applyBorder="1">
      <alignment vertical="center"/>
    </xf>
    <xf numFmtId="178" fontId="3" fillId="0" borderId="0" xfId="0" applyNumberFormat="1" applyFont="1" applyAlignment="1">
      <alignment horizontal="center" vertical="center" wrapText="1"/>
    </xf>
    <xf numFmtId="178" fontId="3" fillId="0" borderId="5" xfId="0" applyNumberFormat="1" applyFont="1" applyBorder="1" applyAlignment="1">
      <alignment horizontal="center" vertical="center" wrapText="1"/>
    </xf>
    <xf numFmtId="178" fontId="4" fillId="0" borderId="7" xfId="0" applyNumberFormat="1" applyFont="1" applyBorder="1" applyAlignment="1">
      <alignment horizontal="center" vertical="center" wrapText="1"/>
    </xf>
    <xf numFmtId="0" fontId="17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178" fontId="22" fillId="0" borderId="9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9" xfId="0" applyFont="1" applyBorder="1" applyAlignment="1">
      <alignment vertical="center" wrapText="1"/>
    </xf>
    <xf numFmtId="0" fontId="22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24" fillId="0" borderId="10" xfId="0" applyFont="1" applyBorder="1">
      <alignment vertical="center"/>
    </xf>
    <xf numFmtId="177" fontId="24" fillId="0" borderId="9" xfId="0" applyNumberFormat="1" applyFont="1" applyBorder="1">
      <alignment vertical="center"/>
    </xf>
    <xf numFmtId="0" fontId="24" fillId="0" borderId="4" xfId="0" applyFont="1" applyBorder="1" applyAlignment="1">
      <alignment horizontal="center" vertical="center"/>
    </xf>
    <xf numFmtId="178" fontId="24" fillId="0" borderId="10" xfId="0" applyNumberFormat="1" applyFont="1" applyBorder="1" applyAlignment="1">
      <alignment vertical="center" wrapText="1"/>
    </xf>
    <xf numFmtId="0" fontId="24" fillId="0" borderId="2" xfId="0" applyFont="1" applyBorder="1" applyAlignment="1">
      <alignment horizontal="center" vertical="center"/>
    </xf>
    <xf numFmtId="178" fontId="24" fillId="0" borderId="9" xfId="0" applyNumberFormat="1" applyFont="1" applyBorder="1" applyAlignment="1">
      <alignment vertical="center" wrapText="1"/>
    </xf>
    <xf numFmtId="0" fontId="25" fillId="0" borderId="2" xfId="0" applyFont="1" applyBorder="1" applyAlignment="1">
      <alignment horizontal="center" vertical="center"/>
    </xf>
    <xf numFmtId="178" fontId="26" fillId="0" borderId="9" xfId="0" applyNumberFormat="1" applyFont="1" applyBorder="1" applyAlignment="1">
      <alignment vertical="center" wrapText="1"/>
    </xf>
    <xf numFmtId="0" fontId="25" fillId="0" borderId="10" xfId="0" applyFont="1" applyBorder="1">
      <alignment vertical="center"/>
    </xf>
    <xf numFmtId="177" fontId="25" fillId="0" borderId="9" xfId="0" applyNumberFormat="1" applyFont="1" applyBorder="1">
      <alignment vertical="center"/>
    </xf>
    <xf numFmtId="178" fontId="27" fillId="0" borderId="9" xfId="0" applyNumberFormat="1" applyFont="1" applyBorder="1" applyAlignment="1">
      <alignment vertical="center" wrapText="1"/>
    </xf>
    <xf numFmtId="0" fontId="21" fillId="0" borderId="2" xfId="0" applyFont="1" applyBorder="1" applyAlignment="1">
      <alignment horizontal="center" vertical="center"/>
    </xf>
    <xf numFmtId="178" fontId="22" fillId="0" borderId="9" xfId="0" applyNumberFormat="1" applyFont="1" applyBorder="1" applyAlignment="1">
      <alignment vertical="center" wrapText="1"/>
    </xf>
    <xf numFmtId="0" fontId="27" fillId="0" borderId="2" xfId="0" applyFont="1" applyBorder="1" applyAlignment="1">
      <alignment horizontal="center" vertical="center"/>
    </xf>
    <xf numFmtId="178" fontId="28" fillId="0" borderId="9" xfId="0" applyNumberFormat="1" applyFont="1" applyBorder="1" applyAlignment="1">
      <alignment vertical="center" wrapText="1"/>
    </xf>
    <xf numFmtId="0" fontId="29" fillId="0" borderId="0" xfId="0" applyFont="1" applyAlignment="1">
      <alignment horizontal="right" vertical="center"/>
    </xf>
    <xf numFmtId="0" fontId="21" fillId="0" borderId="9" xfId="0" applyFont="1" applyBorder="1">
      <alignment vertical="center"/>
    </xf>
    <xf numFmtId="0" fontId="22" fillId="0" borderId="9" xfId="0" applyFont="1" applyBorder="1" applyAlignment="1">
      <alignment vertical="center" wrapText="1"/>
    </xf>
    <xf numFmtId="176" fontId="24" fillId="0" borderId="10" xfId="0" applyNumberFormat="1" applyFont="1" applyBorder="1">
      <alignment vertical="center"/>
    </xf>
    <xf numFmtId="176" fontId="24" fillId="0" borderId="9" xfId="0" applyNumberFormat="1" applyFont="1" applyBorder="1">
      <alignment vertical="center"/>
    </xf>
    <xf numFmtId="176" fontId="25" fillId="0" borderId="9" xfId="0" applyNumberFormat="1" applyFont="1" applyBorder="1">
      <alignment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17" fillId="0" borderId="0" xfId="0" applyFont="1" applyAlignment="1">
      <alignment vertical="center" wrapText="1"/>
    </xf>
    <xf numFmtId="0" fontId="32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 wrapText="1"/>
    </xf>
    <xf numFmtId="0" fontId="24" fillId="0" borderId="9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 wrapText="1"/>
    </xf>
    <xf numFmtId="178" fontId="21" fillId="0" borderId="9" xfId="0" applyNumberFormat="1" applyFont="1" applyBorder="1" applyAlignment="1">
      <alignment horizontal="center" vertical="center" wrapText="1"/>
    </xf>
    <xf numFmtId="0" fontId="24" fillId="0" borderId="9" xfId="0" applyFont="1" applyBorder="1">
      <alignment vertical="center"/>
    </xf>
    <xf numFmtId="178" fontId="28" fillId="0" borderId="9" xfId="0" applyNumberFormat="1" applyFont="1" applyBorder="1" applyAlignment="1">
      <alignment horizontal="center" vertical="center" wrapText="1"/>
    </xf>
    <xf numFmtId="178" fontId="28" fillId="0" borderId="11" xfId="0" applyNumberFormat="1" applyFont="1" applyBorder="1" applyAlignment="1">
      <alignment horizontal="center" vertical="center" wrapText="1"/>
    </xf>
    <xf numFmtId="178" fontId="28" fillId="0" borderId="12" xfId="0" applyNumberFormat="1" applyFont="1" applyBorder="1" applyAlignment="1">
      <alignment horizontal="center" vertical="center" wrapText="1"/>
    </xf>
    <xf numFmtId="178" fontId="28" fillId="0" borderId="13" xfId="0" applyNumberFormat="1" applyFont="1" applyBorder="1" applyAlignment="1">
      <alignment horizontal="center" vertical="center" wrapText="1"/>
    </xf>
    <xf numFmtId="178" fontId="28" fillId="0" borderId="14" xfId="0" applyNumberFormat="1" applyFont="1" applyBorder="1" applyAlignment="1">
      <alignment horizontal="center" vertical="center" wrapText="1"/>
    </xf>
    <xf numFmtId="178" fontId="24" fillId="0" borderId="8" xfId="0" applyNumberFormat="1" applyFont="1" applyBorder="1" applyAlignment="1">
      <alignment horizontal="center" vertical="center" wrapText="1"/>
    </xf>
    <xf numFmtId="178" fontId="28" fillId="0" borderId="15" xfId="0" applyNumberFormat="1" applyFont="1" applyBorder="1" applyAlignment="1">
      <alignment horizontal="center" vertical="center" wrapText="1"/>
    </xf>
    <xf numFmtId="178" fontId="28" fillId="0" borderId="16" xfId="0" applyNumberFormat="1" applyFont="1" applyBorder="1" applyAlignment="1">
      <alignment horizontal="center" vertical="center" wrapText="1"/>
    </xf>
    <xf numFmtId="178" fontId="24" fillId="0" borderId="10" xfId="0" applyNumberFormat="1" applyFont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178" fontId="21" fillId="0" borderId="9" xfId="0" applyNumberFormat="1" applyFont="1" applyBorder="1" applyAlignment="1">
      <alignment vertical="center" wrapText="1"/>
    </xf>
    <xf numFmtId="0" fontId="28" fillId="0" borderId="9" xfId="0" applyFont="1" applyBorder="1" applyAlignment="1">
      <alignment vertical="center" wrapText="1"/>
    </xf>
    <xf numFmtId="178" fontId="27" fillId="0" borderId="3" xfId="0" applyNumberFormat="1" applyFont="1" applyBorder="1">
      <alignment vertical="center"/>
    </xf>
    <xf numFmtId="0" fontId="33" fillId="0" borderId="9" xfId="0" applyFont="1" applyBorder="1" applyAlignment="1">
      <alignment vertical="center" wrapText="1"/>
    </xf>
    <xf numFmtId="178" fontId="24" fillId="0" borderId="9" xfId="0" applyNumberFormat="1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176" fontId="28" fillId="0" borderId="9" xfId="0" applyNumberFormat="1" applyFont="1" applyBorder="1" applyAlignment="1">
      <alignment vertical="center" wrapText="1"/>
    </xf>
    <xf numFmtId="176" fontId="33" fillId="0" borderId="9" xfId="0" applyNumberFormat="1" applyFont="1" applyBorder="1" applyAlignment="1">
      <alignment vertical="center" wrapText="1"/>
    </xf>
    <xf numFmtId="0" fontId="35" fillId="0" borderId="0" xfId="2" applyFont="1" applyFill="1" applyBorder="1" applyAlignment="1" applyProtection="1">
      <alignment horizontal="center" vertical="center"/>
    </xf>
    <xf numFmtId="0" fontId="36" fillId="0" borderId="0" xfId="2" applyFont="1" applyFill="1" applyBorder="1" applyAlignment="1" applyProtection="1">
      <alignment horizontal="center" vertical="center"/>
    </xf>
    <xf numFmtId="0" fontId="37" fillId="0" borderId="0" xfId="2" applyFont="1" applyFill="1" applyBorder="1" applyAlignment="1" applyProtection="1">
      <alignment horizontal="center" vertical="center" wrapText="1"/>
    </xf>
    <xf numFmtId="0" fontId="38" fillId="0" borderId="0" xfId="2" applyFont="1" applyFill="1" applyBorder="1" applyAlignment="1" applyProtection="1">
      <alignment horizontal="center" vertical="center"/>
    </xf>
    <xf numFmtId="0" fontId="39" fillId="0" borderId="0" xfId="2" applyFont="1" applyFill="1" applyBorder="1" applyAlignment="1" applyProtection="1">
      <alignment horizontal="center" vertical="center"/>
    </xf>
    <xf numFmtId="0" fontId="40" fillId="0" borderId="0" xfId="2" applyFont="1" applyFill="1" applyBorder="1" applyAlignment="1" applyProtection="1">
      <alignment horizontal="center" vertical="center" shrinkToFit="1"/>
    </xf>
    <xf numFmtId="0" fontId="38" fillId="0" borderId="0" xfId="2" applyNumberFormat="1" applyFont="1" applyFill="1" applyBorder="1" applyAlignment="1" applyProtection="1">
      <alignment horizontal="center" vertical="center"/>
    </xf>
    <xf numFmtId="0" fontId="40" fillId="0" borderId="0" xfId="2" applyFont="1" applyFill="1" applyBorder="1" applyAlignment="1" applyProtection="1">
      <alignment horizontal="center" vertical="center"/>
    </xf>
    <xf numFmtId="0" fontId="41" fillId="0" borderId="0" xfId="0" applyFont="1" applyFill="1" applyBorder="1">
      <alignment vertical="center"/>
    </xf>
    <xf numFmtId="0" fontId="42" fillId="0" borderId="0" xfId="0" applyFont="1" applyFill="1" applyBorder="1">
      <alignment vertical="center"/>
    </xf>
    <xf numFmtId="0" fontId="43" fillId="0" borderId="0" xfId="2" applyFont="1" applyFill="1" applyBorder="1" applyAlignment="1" applyProtection="1">
      <alignment horizontal="left" vertical="center"/>
    </xf>
    <xf numFmtId="0" fontId="44" fillId="0" borderId="0" xfId="2" applyFont="1" applyFill="1" applyBorder="1" applyAlignment="1" applyProtection="1">
      <alignment horizontal="center" vertical="center" wrapText="1"/>
    </xf>
    <xf numFmtId="0" fontId="45" fillId="0" borderId="0" xfId="2" applyFont="1" applyFill="1" applyBorder="1" applyAlignment="1" applyProtection="1">
      <alignment horizontal="center" vertical="center"/>
    </xf>
    <xf numFmtId="0" fontId="46" fillId="0" borderId="0" xfId="2" applyFont="1" applyFill="1" applyBorder="1" applyAlignment="1" applyProtection="1">
      <alignment horizontal="center" vertical="center"/>
    </xf>
    <xf numFmtId="1" fontId="47" fillId="0" borderId="19" xfId="2" applyNumberFormat="1" applyFont="1" applyFill="1" applyBorder="1" applyAlignment="1" applyProtection="1">
      <alignment horizontal="right" vertical="center"/>
    </xf>
    <xf numFmtId="0" fontId="48" fillId="0" borderId="9" xfId="2" applyFont="1" applyFill="1" applyBorder="1" applyAlignment="1" applyProtection="1">
      <alignment horizontal="center" vertical="center" wrapText="1"/>
    </xf>
    <xf numFmtId="0" fontId="34" fillId="0" borderId="9" xfId="2" applyFont="1" applyFill="1" applyBorder="1" applyAlignment="1" applyProtection="1">
      <alignment horizontal="center" vertical="center" wrapText="1" shrinkToFit="1"/>
    </xf>
    <xf numFmtId="1" fontId="34" fillId="0" borderId="8" xfId="2" applyNumberFormat="1" applyFont="1" applyFill="1" applyBorder="1" applyAlignment="1" applyProtection="1">
      <alignment horizontal="center" vertical="center" wrapText="1" shrinkToFit="1"/>
    </xf>
    <xf numFmtId="0" fontId="34" fillId="0" borderId="9" xfId="2" applyNumberFormat="1" applyFont="1" applyFill="1" applyBorder="1" applyAlignment="1" applyProtection="1">
      <alignment horizontal="center" vertical="center" wrapText="1" shrinkToFit="1"/>
    </xf>
    <xf numFmtId="0" fontId="48" fillId="0" borderId="9" xfId="2" applyFont="1" applyFill="1" applyBorder="1" applyAlignment="1" applyProtection="1">
      <alignment horizontal="center" vertical="center"/>
    </xf>
    <xf numFmtId="0" fontId="49" fillId="0" borderId="9" xfId="2" applyFont="1" applyFill="1" applyBorder="1" applyAlignment="1" applyProtection="1">
      <alignment horizontal="left" vertical="center" wrapText="1" shrinkToFit="1"/>
    </xf>
    <xf numFmtId="10" fontId="49" fillId="0" borderId="9" xfId="0" applyNumberFormat="1" applyFont="1" applyFill="1" applyBorder="1" applyAlignment="1">
      <alignment horizontal="center" vertical="center" wrapText="1"/>
    </xf>
    <xf numFmtId="0" fontId="40" fillId="0" borderId="9" xfId="2" applyFont="1" applyFill="1" applyBorder="1" applyAlignment="1" applyProtection="1">
      <alignment horizontal="center" vertical="center"/>
    </xf>
    <xf numFmtId="0" fontId="47" fillId="0" borderId="9" xfId="2" applyFont="1" applyFill="1" applyBorder="1" applyAlignment="1" applyProtection="1">
      <alignment horizontal="center" vertical="center"/>
    </xf>
    <xf numFmtId="0" fontId="50" fillId="0" borderId="9" xfId="2" applyFont="1" applyFill="1" applyBorder="1" applyAlignment="1" applyProtection="1">
      <alignment horizontal="left" vertical="center" wrapText="1" indent="2" shrinkToFit="1"/>
    </xf>
    <xf numFmtId="10" fontId="50" fillId="0" borderId="9" xfId="0" applyNumberFormat="1" applyFont="1" applyFill="1" applyBorder="1" applyAlignment="1">
      <alignment horizontal="center" vertical="center" wrapText="1"/>
    </xf>
    <xf numFmtId="0" fontId="51" fillId="0" borderId="0" xfId="0" applyFont="1">
      <alignment vertical="center"/>
    </xf>
    <xf numFmtId="0" fontId="41" fillId="0" borderId="0" xfId="0" applyFont="1" applyAlignment="1">
      <alignment vertical="center" wrapText="1"/>
    </xf>
    <xf numFmtId="0" fontId="5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1" fillId="0" borderId="3" xfId="0" applyFont="1" applyBorder="1" applyAlignment="1">
      <alignment horizontal="center" vertical="center" wrapText="1"/>
    </xf>
    <xf numFmtId="178" fontId="22" fillId="0" borderId="20" xfId="0" applyNumberFormat="1" applyFont="1" applyBorder="1" applyAlignment="1">
      <alignment horizontal="center" vertical="center" wrapText="1"/>
    </xf>
    <xf numFmtId="178" fontId="22" fillId="0" borderId="2" xfId="0" applyNumberFormat="1" applyFont="1" applyBorder="1" applyAlignment="1">
      <alignment horizontal="center" vertical="center"/>
    </xf>
    <xf numFmtId="178" fontId="21" fillId="0" borderId="5" xfId="0" applyNumberFormat="1" applyFont="1" applyBorder="1" applyAlignment="1">
      <alignment horizontal="center" vertical="center"/>
    </xf>
    <xf numFmtId="178" fontId="22" fillId="0" borderId="21" xfId="0" applyNumberFormat="1" applyFont="1" applyBorder="1" applyAlignment="1">
      <alignment horizontal="center" vertical="center" wrapText="1"/>
    </xf>
    <xf numFmtId="178" fontId="21" fillId="0" borderId="22" xfId="0" applyNumberFormat="1" applyFont="1" applyBorder="1" applyAlignment="1">
      <alignment horizontal="center" vertical="center" wrapText="1"/>
    </xf>
    <xf numFmtId="178" fontId="21" fillId="0" borderId="23" xfId="0" applyNumberFormat="1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178" fontId="21" fillId="0" borderId="6" xfId="0" applyNumberFormat="1" applyFont="1" applyBorder="1" applyAlignment="1">
      <alignment horizontal="center" vertical="center" wrapText="1"/>
    </xf>
    <xf numFmtId="178" fontId="21" fillId="0" borderId="4" xfId="0" applyNumberFormat="1" applyFont="1" applyBorder="1" applyAlignment="1">
      <alignment horizontal="center" vertical="center" wrapText="1"/>
    </xf>
    <xf numFmtId="178" fontId="21" fillId="0" borderId="2" xfId="0" applyNumberFormat="1" applyFont="1" applyBorder="1" applyAlignment="1">
      <alignment vertical="center" wrapText="1"/>
    </xf>
    <xf numFmtId="0" fontId="28" fillId="0" borderId="24" xfId="0" applyFont="1" applyBorder="1" applyAlignment="1">
      <alignment vertical="center" wrapText="1"/>
    </xf>
    <xf numFmtId="177" fontId="24" fillId="0" borderId="2" xfId="0" applyNumberFormat="1" applyFont="1" applyBorder="1">
      <alignment vertical="center"/>
    </xf>
    <xf numFmtId="177" fontId="24" fillId="0" borderId="5" xfId="0" applyNumberFormat="1" applyFont="1" applyBorder="1">
      <alignment vertical="center"/>
    </xf>
    <xf numFmtId="0" fontId="27" fillId="0" borderId="9" xfId="0" applyFont="1" applyBorder="1" applyAlignment="1">
      <alignment horizontal="center" vertical="center"/>
    </xf>
    <xf numFmtId="178" fontId="27" fillId="0" borderId="2" xfId="0" applyNumberFormat="1" applyFont="1" applyBorder="1" applyAlignment="1">
      <alignment vertical="center" wrapText="1"/>
    </xf>
    <xf numFmtId="0" fontId="33" fillId="0" borderId="24" xfId="0" applyFont="1" applyBorder="1" applyAlignment="1">
      <alignment vertical="center" wrapText="1"/>
    </xf>
    <xf numFmtId="177" fontId="25" fillId="0" borderId="5" xfId="0" applyNumberFormat="1" applyFont="1" applyBorder="1">
      <alignment vertical="center"/>
    </xf>
    <xf numFmtId="177" fontId="25" fillId="0" borderId="2" xfId="0" applyNumberFormat="1" applyFont="1" applyBorder="1">
      <alignment vertical="center"/>
    </xf>
    <xf numFmtId="0" fontId="25" fillId="0" borderId="0" xfId="0" applyFont="1" applyAlignment="1">
      <alignment horizontal="center" vertical="center"/>
    </xf>
    <xf numFmtId="178" fontId="25" fillId="0" borderId="0" xfId="0" applyNumberFormat="1" applyFont="1" applyAlignment="1">
      <alignment vertical="center" wrapText="1"/>
    </xf>
    <xf numFmtId="0" fontId="33" fillId="0" borderId="0" xfId="0" applyFont="1" applyAlignment="1">
      <alignment vertical="center" wrapText="1"/>
    </xf>
    <xf numFmtId="177" fontId="24" fillId="0" borderId="0" xfId="0" applyNumberFormat="1" applyFont="1">
      <alignment vertical="center"/>
    </xf>
    <xf numFmtId="177" fontId="25" fillId="0" borderId="0" xfId="0" applyNumberFormat="1" applyFont="1">
      <alignment vertical="center"/>
    </xf>
    <xf numFmtId="0" fontId="0" fillId="0" borderId="0" xfId="0" applyFont="1" applyAlignment="1">
      <alignment wrapText="1"/>
    </xf>
    <xf numFmtId="0" fontId="53" fillId="0" borderId="0" xfId="0" applyFont="1" applyAlignment="1"/>
    <xf numFmtId="0" fontId="21" fillId="0" borderId="3" xfId="0" applyFont="1" applyBorder="1" applyAlignment="1">
      <alignment horizontal="center" vertical="center"/>
    </xf>
    <xf numFmtId="178" fontId="22" fillId="0" borderId="2" xfId="0" applyNumberFormat="1" applyFont="1" applyBorder="1" applyAlignment="1">
      <alignment horizontal="center" vertical="center" wrapText="1"/>
    </xf>
    <xf numFmtId="178" fontId="21" fillId="0" borderId="20" xfId="0" applyNumberFormat="1" applyFont="1" applyBorder="1" applyAlignment="1">
      <alignment horizontal="center" vertical="center" wrapText="1"/>
    </xf>
    <xf numFmtId="178" fontId="21" fillId="0" borderId="25" xfId="0" applyNumberFormat="1" applyFont="1" applyBorder="1" applyAlignment="1">
      <alignment horizontal="center" vertical="center" wrapText="1"/>
    </xf>
    <xf numFmtId="178" fontId="21" fillId="0" borderId="7" xfId="0" applyNumberFormat="1" applyFont="1" applyBorder="1" applyAlignment="1">
      <alignment horizontal="center" vertical="center" wrapText="1"/>
    </xf>
    <xf numFmtId="178" fontId="22" fillId="0" borderId="23" xfId="0" applyNumberFormat="1" applyFont="1" applyBorder="1" applyAlignment="1">
      <alignment horizontal="center" vertical="center" wrapText="1"/>
    </xf>
    <xf numFmtId="178" fontId="22" fillId="0" borderId="25" xfId="0" applyNumberFormat="1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178" fontId="22" fillId="0" borderId="4" xfId="0" applyNumberFormat="1" applyFont="1" applyBorder="1" applyAlignment="1">
      <alignment horizontal="center" vertical="center" wrapText="1"/>
    </xf>
    <xf numFmtId="178" fontId="22" fillId="0" borderId="7" xfId="0" applyNumberFormat="1" applyFont="1" applyBorder="1" applyAlignment="1">
      <alignment horizontal="center" vertical="center" wrapText="1"/>
    </xf>
    <xf numFmtId="177" fontId="24" fillId="0" borderId="4" xfId="0" applyNumberFormat="1" applyFont="1" applyBorder="1">
      <alignment vertical="center"/>
    </xf>
    <xf numFmtId="177" fontId="24" fillId="0" borderId="3" xfId="0" applyNumberFormat="1" applyFont="1" applyBorder="1">
      <alignment vertical="center"/>
    </xf>
    <xf numFmtId="177" fontId="25" fillId="0" borderId="4" xfId="0" applyNumberFormat="1" applyFont="1" applyBorder="1">
      <alignment vertical="center"/>
    </xf>
    <xf numFmtId="177" fontId="25" fillId="0" borderId="3" xfId="0" applyNumberFormat="1" applyFont="1" applyBorder="1">
      <alignment vertical="center"/>
    </xf>
    <xf numFmtId="178" fontId="25" fillId="0" borderId="19" xfId="0" applyNumberFormat="1" applyFont="1" applyBorder="1" applyAlignment="1">
      <alignment horizontal="right" vertical="center"/>
    </xf>
    <xf numFmtId="0" fontId="21" fillId="0" borderId="8" xfId="0" applyFont="1" applyBorder="1" applyAlignment="1">
      <alignment horizontal="center" vertical="center"/>
    </xf>
    <xf numFmtId="178" fontId="21" fillId="0" borderId="8" xfId="0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178" fontId="21" fillId="0" borderId="10" xfId="0" applyNumberFormat="1" applyFont="1" applyBorder="1" applyAlignment="1">
      <alignment horizontal="center" vertical="center" wrapText="1"/>
    </xf>
    <xf numFmtId="0" fontId="25" fillId="0" borderId="9" xfId="0" applyFont="1" applyBorder="1">
      <alignment vertical="center"/>
    </xf>
    <xf numFmtId="0" fontId="25" fillId="0" borderId="0" xfId="0" applyFont="1">
      <alignment vertical="center"/>
    </xf>
    <xf numFmtId="0" fontId="30" fillId="0" borderId="17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177" fontId="30" fillId="0" borderId="9" xfId="0" applyNumberFormat="1" applyFont="1" applyBorder="1" applyAlignment="1">
      <alignment horizontal="right" vertical="center"/>
    </xf>
    <xf numFmtId="0" fontId="30" fillId="0" borderId="9" xfId="0" applyFont="1" applyBorder="1" applyAlignment="1">
      <alignment horizontal="center" vertical="center"/>
    </xf>
    <xf numFmtId="0" fontId="30" fillId="0" borderId="9" xfId="0" applyFont="1" applyBorder="1">
      <alignment vertical="center"/>
    </xf>
    <xf numFmtId="177" fontId="30" fillId="0" borderId="9" xfId="0" applyNumberFormat="1" applyFont="1" applyBorder="1">
      <alignment vertical="center"/>
    </xf>
    <xf numFmtId="0" fontId="31" fillId="0" borderId="9" xfId="0" applyFont="1" applyBorder="1" applyAlignment="1">
      <alignment horizontal="center" vertical="center"/>
    </xf>
    <xf numFmtId="0" fontId="31" fillId="0" borderId="9" xfId="0" applyFont="1" applyBorder="1">
      <alignment vertical="center"/>
    </xf>
    <xf numFmtId="177" fontId="31" fillId="0" borderId="9" xfId="0" applyNumberFormat="1" applyFont="1" applyBorder="1">
      <alignment vertical="center"/>
    </xf>
    <xf numFmtId="0" fontId="41" fillId="0" borderId="0" xfId="0" applyFont="1" applyAlignment="1">
      <alignment horizontal="center" vertical="center"/>
    </xf>
    <xf numFmtId="0" fontId="54" fillId="0" borderId="0" xfId="0" applyFont="1">
      <alignment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21" fillId="0" borderId="23" xfId="0" applyFont="1" applyBorder="1" applyAlignment="1">
      <alignment vertical="center" wrapText="1"/>
    </xf>
    <xf numFmtId="0" fontId="21" fillId="0" borderId="23" xfId="0" applyFont="1" applyBorder="1" applyAlignment="1">
      <alignment horizontal="center" vertical="center" wrapText="1"/>
    </xf>
    <xf numFmtId="178" fontId="21" fillId="0" borderId="3" xfId="0" applyNumberFormat="1" applyFont="1" applyBorder="1">
      <alignment vertical="center"/>
    </xf>
    <xf numFmtId="178" fontId="24" fillId="0" borderId="2" xfId="0" applyNumberFormat="1" applyFont="1" applyBorder="1" applyAlignment="1">
      <alignment horizontal="right" vertical="center"/>
    </xf>
    <xf numFmtId="0" fontId="26" fillId="2" borderId="9" xfId="0" applyFont="1" applyFill="1" applyBorder="1" applyAlignment="1">
      <alignment horizontal="center" vertical="center" wrapText="1"/>
    </xf>
    <xf numFmtId="178" fontId="25" fillId="0" borderId="2" xfId="0" applyNumberFormat="1" applyFont="1" applyBorder="1" applyAlignment="1">
      <alignment horizontal="right" vertical="center"/>
    </xf>
    <xf numFmtId="0" fontId="51" fillId="0" borderId="0" xfId="0" applyFont="1" applyAlignment="1">
      <alignment vertical="center" wrapText="1"/>
    </xf>
    <xf numFmtId="0" fontId="55" fillId="0" borderId="0" xfId="0" applyFont="1" applyAlignment="1">
      <alignment vertical="center" wrapText="1"/>
    </xf>
    <xf numFmtId="0" fontId="56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49" fontId="22" fillId="0" borderId="9" xfId="0" applyNumberFormat="1" applyFont="1" applyBorder="1" applyAlignment="1">
      <alignment horizontal="center" vertical="center" wrapText="1"/>
    </xf>
    <xf numFmtId="49" fontId="22" fillId="0" borderId="9" xfId="0" applyNumberFormat="1" applyFont="1" applyBorder="1" applyAlignment="1">
      <alignment vertical="center" wrapText="1"/>
    </xf>
    <xf numFmtId="177" fontId="30" fillId="0" borderId="9" xfId="0" applyNumberFormat="1" applyFont="1" applyBorder="1" applyAlignment="1">
      <alignment vertical="center" wrapText="1"/>
    </xf>
    <xf numFmtId="49" fontId="33" fillId="0" borderId="9" xfId="0" applyNumberFormat="1" applyFont="1" applyBorder="1" applyAlignment="1">
      <alignment horizontal="center" vertical="center" wrapText="1"/>
    </xf>
    <xf numFmtId="49" fontId="26" fillId="0" borderId="9" xfId="0" applyNumberFormat="1" applyFont="1" applyBorder="1" applyAlignment="1">
      <alignment vertical="center" wrapText="1"/>
    </xf>
    <xf numFmtId="177" fontId="31" fillId="0" borderId="9" xfId="0" applyNumberFormat="1" applyFont="1" applyBorder="1" applyAlignment="1">
      <alignment vertical="center" wrapText="1"/>
    </xf>
    <xf numFmtId="177" fontId="51" fillId="0" borderId="0" xfId="0" applyNumberFormat="1" applyFont="1" applyAlignment="1">
      <alignment vertical="center" wrapText="1"/>
    </xf>
    <xf numFmtId="0" fontId="32" fillId="0" borderId="0" xfId="0" applyFont="1" applyAlignment="1">
      <alignment horizontal="center" vertical="center" wrapText="1"/>
    </xf>
    <xf numFmtId="0" fontId="58" fillId="0" borderId="0" xfId="0" applyFont="1" applyAlignment="1">
      <alignment horizontal="right" vertical="center"/>
    </xf>
    <xf numFmtId="0" fontId="27" fillId="0" borderId="24" xfId="0" applyFont="1" applyBorder="1" applyAlignment="1">
      <alignment vertical="center" wrapText="1"/>
    </xf>
    <xf numFmtId="178" fontId="21" fillId="0" borderId="3" xfId="0" applyNumberFormat="1" applyFont="1" applyBorder="1" applyAlignment="1">
      <alignment vertical="center" wrapText="1"/>
    </xf>
    <xf numFmtId="178" fontId="24" fillId="0" borderId="23" xfId="0" applyNumberFormat="1" applyFont="1" applyBorder="1" applyAlignment="1">
      <alignment horizontal="right" vertical="center"/>
    </xf>
    <xf numFmtId="178" fontId="24" fillId="0" borderId="3" xfId="0" applyNumberFormat="1" applyFont="1" applyBorder="1" applyAlignment="1">
      <alignment horizontal="right" vertical="center"/>
    </xf>
    <xf numFmtId="178" fontId="24" fillId="0" borderId="9" xfId="0" applyNumberFormat="1" applyFont="1" applyBorder="1" applyAlignment="1">
      <alignment horizontal="right" vertical="center"/>
    </xf>
    <xf numFmtId="178" fontId="26" fillId="0" borderId="3" xfId="0" applyNumberFormat="1" applyFont="1" applyBorder="1" applyAlignment="1">
      <alignment vertical="center" wrapText="1"/>
    </xf>
    <xf numFmtId="178" fontId="25" fillId="0" borderId="3" xfId="0" applyNumberFormat="1" applyFont="1" applyBorder="1" applyAlignment="1">
      <alignment horizontal="right" vertical="center"/>
    </xf>
    <xf numFmtId="178" fontId="25" fillId="0" borderId="9" xfId="0" applyNumberFormat="1" applyFont="1" applyBorder="1" applyAlignment="1">
      <alignment horizontal="right" vertical="center"/>
    </xf>
    <xf numFmtId="178" fontId="41" fillId="0" borderId="9" xfId="0" applyNumberFormat="1" applyFont="1" applyBorder="1">
      <alignment vertical="center"/>
    </xf>
    <xf numFmtId="178" fontId="31" fillId="0" borderId="9" xfId="0" applyNumberFormat="1" applyFont="1" applyBorder="1" applyAlignment="1">
      <alignment vertical="center" wrapText="1"/>
    </xf>
    <xf numFmtId="178" fontId="27" fillId="0" borderId="3" xfId="0" applyNumberFormat="1" applyFont="1" applyBorder="1" applyAlignment="1">
      <alignment vertical="center" wrapText="1"/>
    </xf>
    <xf numFmtId="178" fontId="25" fillId="0" borderId="7" xfId="0" applyNumberFormat="1" applyFont="1" applyBorder="1" applyAlignment="1">
      <alignment horizontal="right" vertical="center"/>
    </xf>
    <xf numFmtId="178" fontId="31" fillId="0" borderId="10" xfId="0" applyNumberFormat="1" applyFont="1" applyBorder="1" applyAlignment="1">
      <alignment vertical="center" wrapText="1"/>
    </xf>
    <xf numFmtId="0" fontId="27" fillId="0" borderId="2" xfId="0" applyFont="1" applyBorder="1" applyAlignment="1">
      <alignment horizontal="center" vertical="center" wrapText="1"/>
    </xf>
    <xf numFmtId="178" fontId="25" fillId="0" borderId="2" xfId="0" applyNumberFormat="1" applyFont="1" applyBorder="1" applyAlignment="1">
      <alignment horizontal="right" vertical="center" wrapText="1"/>
    </xf>
    <xf numFmtId="178" fontId="25" fillId="0" borderId="3" xfId="0" applyNumberFormat="1" applyFont="1" applyBorder="1" applyAlignment="1">
      <alignment horizontal="right" vertical="center" wrapText="1"/>
    </xf>
  </cellXfs>
  <cellStyles count="50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7"/>
  <sheetViews>
    <sheetView showZeros="0" zoomScale="70" zoomScaleNormal="70" workbookViewId="0">
      <pane xSplit="2" ySplit="7" topLeftCell="C101" activePane="bottomRight" state="frozen"/>
      <selection/>
      <selection pane="topRight"/>
      <selection pane="bottomLeft"/>
      <selection pane="bottomRight" activeCell="G5" sqref="G5:G6"/>
    </sheetView>
  </sheetViews>
  <sheetFormatPr defaultColWidth="9" defaultRowHeight="13.5" outlineLevelCol="6"/>
  <cols>
    <col min="1" max="1" width="6.75" customWidth="1"/>
    <col min="2" max="2" width="38" style="135" customWidth="1"/>
    <col min="3" max="7" width="12.25" customWidth="1"/>
  </cols>
  <sheetData>
    <row r="1" ht="20.25" spans="1:7">
      <c r="A1" s="48" t="s">
        <v>0</v>
      </c>
      <c r="B1" s="48"/>
      <c r="C1" s="48"/>
      <c r="D1" s="48"/>
      <c r="E1" s="48"/>
      <c r="F1" s="48"/>
      <c r="G1" s="48"/>
    </row>
    <row r="2" spans="1:7">
      <c r="A2" s="83" t="s">
        <v>1</v>
      </c>
      <c r="B2" s="223"/>
      <c r="C2" s="83"/>
      <c r="D2" s="83"/>
      <c r="E2" s="83"/>
      <c r="F2" s="83"/>
      <c r="G2" s="83"/>
    </row>
    <row r="3" spans="1:7">
      <c r="A3" s="83"/>
      <c r="B3" s="223"/>
      <c r="C3" s="83"/>
      <c r="D3" s="83"/>
      <c r="E3" s="83"/>
      <c r="F3" s="83"/>
      <c r="G3" s="83"/>
    </row>
    <row r="4" ht="18" customHeight="1" spans="1:7">
      <c r="A4" s="224" t="s">
        <v>2</v>
      </c>
      <c r="B4" s="224"/>
      <c r="C4" s="224"/>
      <c r="D4" s="224"/>
      <c r="E4" s="224"/>
      <c r="F4" s="224"/>
      <c r="G4" s="224"/>
    </row>
    <row r="5" ht="23.1" customHeight="1" spans="1:7">
      <c r="A5" s="200" t="s">
        <v>3</v>
      </c>
      <c r="B5" s="140" t="s">
        <v>4</v>
      </c>
      <c r="C5" s="200" t="s">
        <v>5</v>
      </c>
      <c r="D5" s="200" t="s">
        <v>6</v>
      </c>
      <c r="E5" s="200" t="s">
        <v>7</v>
      </c>
      <c r="F5" s="200" t="s">
        <v>8</v>
      </c>
      <c r="G5" s="200" t="s">
        <v>9</v>
      </c>
    </row>
    <row r="6" ht="23.1" customHeight="1" spans="1:7">
      <c r="A6" s="201"/>
      <c r="B6" s="202"/>
      <c r="C6" s="203"/>
      <c r="D6" s="203"/>
      <c r="E6" s="203"/>
      <c r="F6" s="203"/>
      <c r="G6" s="203"/>
    </row>
    <row r="7" ht="30" customHeight="1" spans="1:7">
      <c r="A7" s="166" t="s">
        <v>10</v>
      </c>
      <c r="B7" s="225"/>
      <c r="C7" s="206">
        <f t="shared" ref="C7:G7" si="0">C8+C93</f>
        <v>97942.57</v>
      </c>
      <c r="D7" s="206">
        <f t="shared" si="0"/>
        <v>19000</v>
      </c>
      <c r="E7" s="206">
        <f t="shared" si="0"/>
        <v>7907</v>
      </c>
      <c r="F7" s="206">
        <f t="shared" si="0"/>
        <v>4912</v>
      </c>
      <c r="G7" s="206">
        <f t="shared" si="0"/>
        <v>66123.57</v>
      </c>
    </row>
    <row r="8" ht="30" customHeight="1" spans="1:7">
      <c r="A8" s="70" t="s">
        <v>11</v>
      </c>
      <c r="B8" s="226" t="s">
        <v>12</v>
      </c>
      <c r="C8" s="206">
        <f t="shared" ref="C8:G8" si="1">C9+C64+C71+C77+C84+C86+C87+C91</f>
        <v>81346.57</v>
      </c>
      <c r="D8" s="206">
        <f t="shared" si="1"/>
        <v>8561</v>
      </c>
      <c r="E8" s="206">
        <f t="shared" si="1"/>
        <v>5426</v>
      </c>
      <c r="F8" s="227">
        <f t="shared" si="1"/>
        <v>1236</v>
      </c>
      <c r="G8" s="227">
        <f t="shared" si="1"/>
        <v>66123.57</v>
      </c>
    </row>
    <row r="9" ht="30" customHeight="1" spans="1:7">
      <c r="A9" s="70" t="s">
        <v>13</v>
      </c>
      <c r="B9" s="226" t="s">
        <v>14</v>
      </c>
      <c r="C9" s="206">
        <f t="shared" ref="C9:C12" si="2">D9+E9+F9+G9</f>
        <v>78065.57</v>
      </c>
      <c r="D9" s="206">
        <v>6813</v>
      </c>
      <c r="E9" s="228">
        <v>4443</v>
      </c>
      <c r="F9" s="229">
        <v>686</v>
      </c>
      <c r="G9" s="229">
        <f>SUM(G10:G63)</f>
        <v>66123.57</v>
      </c>
    </row>
    <row r="10" ht="30" customHeight="1" spans="1:7">
      <c r="A10" s="72">
        <v>1</v>
      </c>
      <c r="B10" s="230" t="s">
        <v>15</v>
      </c>
      <c r="C10" s="206">
        <f t="shared" si="2"/>
        <v>2100</v>
      </c>
      <c r="D10" s="208">
        <v>0</v>
      </c>
      <c r="E10" s="231">
        <v>2100</v>
      </c>
      <c r="F10" s="232">
        <v>0</v>
      </c>
      <c r="G10" s="233"/>
    </row>
    <row r="11" ht="30" customHeight="1" spans="1:7">
      <c r="A11" s="72">
        <v>2</v>
      </c>
      <c r="B11" s="230" t="s">
        <v>16</v>
      </c>
      <c r="C11" s="206">
        <f t="shared" si="2"/>
        <v>8610.58</v>
      </c>
      <c r="D11" s="208">
        <v>3570.85</v>
      </c>
      <c r="E11" s="231">
        <v>487</v>
      </c>
      <c r="F11" s="232">
        <v>543</v>
      </c>
      <c r="G11" s="234">
        <v>4009.73</v>
      </c>
    </row>
    <row r="12" ht="30" customHeight="1" spans="1:7">
      <c r="A12" s="72">
        <v>3</v>
      </c>
      <c r="B12" s="220" t="s">
        <v>17</v>
      </c>
      <c r="C12" s="206">
        <f t="shared" si="2"/>
        <v>1620.29</v>
      </c>
      <c r="D12" s="208"/>
      <c r="E12" s="231"/>
      <c r="F12" s="232"/>
      <c r="G12" s="234">
        <v>1620.29</v>
      </c>
    </row>
    <row r="13" ht="30" customHeight="1" spans="1:7">
      <c r="A13" s="72">
        <v>4</v>
      </c>
      <c r="B13" s="220" t="s">
        <v>18</v>
      </c>
      <c r="C13" s="206">
        <f t="shared" ref="C13:C17" si="3">D16+E13+F13+G13</f>
        <v>730.38</v>
      </c>
      <c r="D13" s="208"/>
      <c r="E13" s="231"/>
      <c r="F13" s="232"/>
      <c r="G13" s="234">
        <v>730.38</v>
      </c>
    </row>
    <row r="14" ht="30" customHeight="1" spans="1:7">
      <c r="A14" s="72">
        <v>5</v>
      </c>
      <c r="B14" s="220" t="s">
        <v>19</v>
      </c>
      <c r="C14" s="206">
        <f t="shared" ref="C14:C18" si="4">D14+E14+F14+G14</f>
        <v>1694.88</v>
      </c>
      <c r="D14" s="208">
        <v>20</v>
      </c>
      <c r="E14" s="231"/>
      <c r="F14" s="232"/>
      <c r="G14" s="234">
        <v>1674.88</v>
      </c>
    </row>
    <row r="15" ht="30" customHeight="1" spans="1:7">
      <c r="A15" s="72">
        <v>6</v>
      </c>
      <c r="B15" s="220" t="s">
        <v>20</v>
      </c>
      <c r="C15" s="206">
        <f t="shared" si="3"/>
        <v>600.89</v>
      </c>
      <c r="D15" s="208"/>
      <c r="E15" s="231"/>
      <c r="F15" s="232"/>
      <c r="G15" s="234">
        <v>600.89</v>
      </c>
    </row>
    <row r="16" ht="30" customHeight="1" spans="1:7">
      <c r="A16" s="72">
        <v>7</v>
      </c>
      <c r="B16" s="220" t="s">
        <v>21</v>
      </c>
      <c r="C16" s="206">
        <f t="shared" si="4"/>
        <v>753.69</v>
      </c>
      <c r="D16" s="208"/>
      <c r="E16" s="231"/>
      <c r="F16" s="232"/>
      <c r="G16" s="234">
        <v>753.69</v>
      </c>
    </row>
    <row r="17" ht="30" customHeight="1" spans="1:7">
      <c r="A17" s="72">
        <v>8</v>
      </c>
      <c r="B17" s="220" t="s">
        <v>22</v>
      </c>
      <c r="C17" s="206">
        <f t="shared" si="3"/>
        <v>866.2</v>
      </c>
      <c r="D17" s="208"/>
      <c r="E17" s="231"/>
      <c r="F17" s="232"/>
      <c r="G17" s="234">
        <v>866.2</v>
      </c>
    </row>
    <row r="18" ht="30" customHeight="1" spans="1:7">
      <c r="A18" s="72">
        <v>9</v>
      </c>
      <c r="B18" s="220" t="s">
        <v>23</v>
      </c>
      <c r="C18" s="206">
        <f t="shared" si="4"/>
        <v>1042.35</v>
      </c>
      <c r="D18" s="208"/>
      <c r="E18" s="231"/>
      <c r="F18" s="232"/>
      <c r="G18" s="234">
        <v>1042.35</v>
      </c>
    </row>
    <row r="19" ht="30" customHeight="1" spans="1:7">
      <c r="A19" s="72">
        <v>10</v>
      </c>
      <c r="B19" s="220" t="s">
        <v>24</v>
      </c>
      <c r="C19" s="206">
        <f>D22+E19+F19+G19</f>
        <v>858.81</v>
      </c>
      <c r="D19" s="208"/>
      <c r="E19" s="231"/>
      <c r="F19" s="232"/>
      <c r="G19" s="234">
        <v>858.81</v>
      </c>
    </row>
    <row r="20" ht="30" customHeight="1" spans="1:7">
      <c r="A20" s="72">
        <v>11</v>
      </c>
      <c r="B20" s="220" t="s">
        <v>25</v>
      </c>
      <c r="C20" s="206">
        <f>D20+E20+F20+G20</f>
        <v>988.49</v>
      </c>
      <c r="D20" s="208"/>
      <c r="E20" s="231"/>
      <c r="F20" s="232"/>
      <c r="G20" s="234">
        <v>988.49</v>
      </c>
    </row>
    <row r="21" ht="30" customHeight="1" spans="1:7">
      <c r="A21" s="72">
        <v>12</v>
      </c>
      <c r="B21" s="220" t="s">
        <v>26</v>
      </c>
      <c r="C21" s="206">
        <f>D21+E21+F21+G21</f>
        <v>963.89</v>
      </c>
      <c r="D21" s="208"/>
      <c r="E21" s="231"/>
      <c r="F21" s="232"/>
      <c r="G21" s="234">
        <v>963.89</v>
      </c>
    </row>
    <row r="22" ht="30" customHeight="1" spans="1:7">
      <c r="A22" s="72">
        <v>13</v>
      </c>
      <c r="B22" s="220" t="s">
        <v>27</v>
      </c>
      <c r="C22" s="206">
        <f>D25+E22+F22+G22</f>
        <v>1052.95</v>
      </c>
      <c r="D22" s="208"/>
      <c r="E22" s="231"/>
      <c r="F22" s="232"/>
      <c r="G22" s="234">
        <v>1052.95</v>
      </c>
    </row>
    <row r="23" ht="30" customHeight="1" spans="1:7">
      <c r="A23" s="72">
        <v>14</v>
      </c>
      <c r="B23" s="220" t="s">
        <v>28</v>
      </c>
      <c r="C23" s="206">
        <f t="shared" ref="C23:C38" si="5">D23+E23+F23+G23</f>
        <v>1062.42</v>
      </c>
      <c r="D23" s="208"/>
      <c r="E23" s="231">
        <v>187</v>
      </c>
      <c r="F23" s="232"/>
      <c r="G23" s="234">
        <v>875.42</v>
      </c>
    </row>
    <row r="24" ht="30" customHeight="1" spans="1:7">
      <c r="A24" s="72">
        <v>15</v>
      </c>
      <c r="B24" s="235" t="s">
        <v>29</v>
      </c>
      <c r="C24" s="206">
        <f t="shared" si="5"/>
        <v>493.5</v>
      </c>
      <c r="D24" s="208">
        <v>0</v>
      </c>
      <c r="E24" s="231">
        <v>16.15</v>
      </c>
      <c r="F24" s="232">
        <v>0</v>
      </c>
      <c r="G24" s="234">
        <v>477.35</v>
      </c>
    </row>
    <row r="25" ht="30" customHeight="1" spans="1:7">
      <c r="A25" s="72">
        <v>16</v>
      </c>
      <c r="B25" s="235" t="s">
        <v>30</v>
      </c>
      <c r="C25" s="206">
        <f t="shared" si="5"/>
        <v>306.77</v>
      </c>
      <c r="D25" s="208">
        <v>0</v>
      </c>
      <c r="E25" s="231">
        <v>88</v>
      </c>
      <c r="F25" s="232">
        <v>0</v>
      </c>
      <c r="G25" s="234">
        <v>218.77</v>
      </c>
    </row>
    <row r="26" ht="30" customHeight="1" spans="1:7">
      <c r="A26" s="72">
        <v>17</v>
      </c>
      <c r="B26" s="235" t="s">
        <v>31</v>
      </c>
      <c r="C26" s="206">
        <f t="shared" si="5"/>
        <v>815.03</v>
      </c>
      <c r="D26" s="208">
        <v>450</v>
      </c>
      <c r="E26" s="231">
        <v>0</v>
      </c>
      <c r="F26" s="232">
        <v>0</v>
      </c>
      <c r="G26" s="234">
        <v>365.03</v>
      </c>
    </row>
    <row r="27" ht="30" customHeight="1" spans="1:7">
      <c r="A27" s="72">
        <v>18</v>
      </c>
      <c r="B27" s="235" t="s">
        <v>32</v>
      </c>
      <c r="C27" s="206">
        <f t="shared" si="5"/>
        <v>172.54</v>
      </c>
      <c r="D27" s="208">
        <v>0</v>
      </c>
      <c r="E27" s="231">
        <v>20</v>
      </c>
      <c r="F27" s="232">
        <v>0</v>
      </c>
      <c r="G27" s="234">
        <v>152.54</v>
      </c>
    </row>
    <row r="28" ht="30" customHeight="1" spans="1:7">
      <c r="A28" s="72">
        <v>19</v>
      </c>
      <c r="B28" s="235" t="s">
        <v>33</v>
      </c>
      <c r="C28" s="206">
        <f t="shared" si="5"/>
        <v>507.14</v>
      </c>
      <c r="D28" s="208">
        <v>30</v>
      </c>
      <c r="E28" s="231">
        <v>0</v>
      </c>
      <c r="F28" s="232">
        <v>0</v>
      </c>
      <c r="G28" s="234">
        <v>477.14</v>
      </c>
    </row>
    <row r="29" ht="30" customHeight="1" spans="1:7">
      <c r="A29" s="72">
        <v>20</v>
      </c>
      <c r="B29" s="235" t="s">
        <v>34</v>
      </c>
      <c r="C29" s="206">
        <f t="shared" si="5"/>
        <v>462.72</v>
      </c>
      <c r="D29" s="208">
        <v>64</v>
      </c>
      <c r="E29" s="231">
        <v>40</v>
      </c>
      <c r="F29" s="232">
        <v>0</v>
      </c>
      <c r="G29" s="233">
        <v>358.72</v>
      </c>
    </row>
    <row r="30" ht="30" customHeight="1" spans="1:7">
      <c r="A30" s="72">
        <v>21</v>
      </c>
      <c r="B30" s="235" t="s">
        <v>35</v>
      </c>
      <c r="C30" s="206">
        <f t="shared" si="5"/>
        <v>323.82</v>
      </c>
      <c r="D30" s="208">
        <v>18</v>
      </c>
      <c r="E30" s="231">
        <v>30</v>
      </c>
      <c r="F30" s="232">
        <v>0</v>
      </c>
      <c r="G30" s="234">
        <v>275.82</v>
      </c>
    </row>
    <row r="31" ht="30" customHeight="1" spans="1:7">
      <c r="A31" s="72">
        <v>22</v>
      </c>
      <c r="B31" s="235" t="s">
        <v>36</v>
      </c>
      <c r="C31" s="206">
        <f t="shared" si="5"/>
        <v>357.9</v>
      </c>
      <c r="D31" s="208">
        <v>0</v>
      </c>
      <c r="E31" s="231">
        <v>83</v>
      </c>
      <c r="F31" s="232">
        <v>0</v>
      </c>
      <c r="G31" s="234">
        <v>274.9</v>
      </c>
    </row>
    <row r="32" ht="30" customHeight="1" spans="1:7">
      <c r="A32" s="72">
        <v>23</v>
      </c>
      <c r="B32" s="235" t="s">
        <v>37</v>
      </c>
      <c r="C32" s="206">
        <f t="shared" si="5"/>
        <v>820.34</v>
      </c>
      <c r="D32" s="208">
        <v>600</v>
      </c>
      <c r="E32" s="231">
        <v>0</v>
      </c>
      <c r="F32" s="232">
        <v>0</v>
      </c>
      <c r="G32" s="234">
        <v>220.34</v>
      </c>
    </row>
    <row r="33" ht="30" customHeight="1" spans="1:7">
      <c r="A33" s="72">
        <v>24</v>
      </c>
      <c r="B33" s="235" t="s">
        <v>38</v>
      </c>
      <c r="C33" s="206">
        <f t="shared" si="5"/>
        <v>1234.95</v>
      </c>
      <c r="D33" s="208">
        <v>0</v>
      </c>
      <c r="E33" s="231">
        <v>147</v>
      </c>
      <c r="F33" s="232">
        <v>0</v>
      </c>
      <c r="G33" s="234">
        <v>1087.95</v>
      </c>
    </row>
    <row r="34" ht="30" customHeight="1" spans="1:7">
      <c r="A34" s="72">
        <v>25</v>
      </c>
      <c r="B34" s="235" t="s">
        <v>39</v>
      </c>
      <c r="C34" s="206">
        <f t="shared" si="5"/>
        <v>4885.26</v>
      </c>
      <c r="D34" s="208">
        <v>0</v>
      </c>
      <c r="E34" s="231">
        <v>800</v>
      </c>
      <c r="F34" s="232">
        <v>0</v>
      </c>
      <c r="G34" s="234">
        <v>4085.26</v>
      </c>
    </row>
    <row r="35" ht="30" customHeight="1" spans="1:7">
      <c r="A35" s="72">
        <v>26</v>
      </c>
      <c r="B35" s="220" t="s">
        <v>40</v>
      </c>
      <c r="C35" s="206">
        <f t="shared" si="5"/>
        <v>565.41</v>
      </c>
      <c r="D35" s="208"/>
      <c r="E35" s="231"/>
      <c r="F35" s="232"/>
      <c r="G35" s="234">
        <v>565.41</v>
      </c>
    </row>
    <row r="36" ht="30" customHeight="1" spans="1:7">
      <c r="A36" s="72">
        <v>27</v>
      </c>
      <c r="B36" s="235" t="s">
        <v>41</v>
      </c>
      <c r="C36" s="206">
        <f t="shared" si="5"/>
        <v>719.71</v>
      </c>
      <c r="D36" s="208">
        <v>245.15</v>
      </c>
      <c r="E36" s="231">
        <v>70.85</v>
      </c>
      <c r="F36" s="232">
        <v>0</v>
      </c>
      <c r="G36" s="234">
        <v>403.71</v>
      </c>
    </row>
    <row r="37" ht="30" customHeight="1" spans="1:7">
      <c r="A37" s="72">
        <v>28</v>
      </c>
      <c r="B37" s="235" t="s">
        <v>42</v>
      </c>
      <c r="C37" s="206">
        <f t="shared" si="5"/>
        <v>87.63</v>
      </c>
      <c r="D37" s="208">
        <v>25</v>
      </c>
      <c r="E37" s="231">
        <v>0</v>
      </c>
      <c r="F37" s="232">
        <v>0</v>
      </c>
      <c r="G37" s="234">
        <v>62.63</v>
      </c>
    </row>
    <row r="38" ht="30" customHeight="1" spans="1:7">
      <c r="A38" s="72">
        <v>29</v>
      </c>
      <c r="B38" s="235" t="s">
        <v>43</v>
      </c>
      <c r="C38" s="206">
        <f t="shared" si="5"/>
        <v>11327.67</v>
      </c>
      <c r="D38" s="208">
        <v>1700</v>
      </c>
      <c r="E38" s="231">
        <v>292</v>
      </c>
      <c r="F38" s="232">
        <v>0</v>
      </c>
      <c r="G38" s="234">
        <v>9335.67</v>
      </c>
    </row>
    <row r="39" ht="30" customHeight="1" spans="1:7">
      <c r="A39" s="72">
        <v>30</v>
      </c>
      <c r="B39" s="220" t="s">
        <v>44</v>
      </c>
      <c r="C39" s="206">
        <f t="shared" ref="C39:C56" si="6">D39+E39+F39+G39</f>
        <v>284.16</v>
      </c>
      <c r="D39" s="208"/>
      <c r="E39" s="231"/>
      <c r="F39" s="232"/>
      <c r="G39" s="234">
        <v>284.16</v>
      </c>
    </row>
    <row r="40" ht="30" customHeight="1" spans="1:7">
      <c r="A40" s="72">
        <v>31</v>
      </c>
      <c r="B40" s="220" t="s">
        <v>45</v>
      </c>
      <c r="C40" s="206">
        <f t="shared" si="6"/>
        <v>734.46</v>
      </c>
      <c r="D40" s="208"/>
      <c r="E40" s="231"/>
      <c r="F40" s="232"/>
      <c r="G40" s="234">
        <v>734.46</v>
      </c>
    </row>
    <row r="41" ht="30" customHeight="1" spans="1:7">
      <c r="A41" s="72">
        <v>32</v>
      </c>
      <c r="B41" s="220" t="s">
        <v>46</v>
      </c>
      <c r="C41" s="206">
        <f t="shared" si="6"/>
        <v>893.2</v>
      </c>
      <c r="D41" s="208"/>
      <c r="E41" s="231"/>
      <c r="F41" s="232"/>
      <c r="G41" s="234">
        <v>893.2</v>
      </c>
    </row>
    <row r="42" ht="30" customHeight="1" spans="1:7">
      <c r="A42" s="72">
        <v>33</v>
      </c>
      <c r="B42" s="220" t="s">
        <v>47</v>
      </c>
      <c r="C42" s="206">
        <f t="shared" si="6"/>
        <v>3119.56</v>
      </c>
      <c r="D42" s="208"/>
      <c r="E42" s="231"/>
      <c r="F42" s="232"/>
      <c r="G42" s="234">
        <v>3119.56</v>
      </c>
    </row>
    <row r="43" ht="30" customHeight="1" spans="1:7">
      <c r="A43" s="72">
        <v>34</v>
      </c>
      <c r="B43" s="220" t="s">
        <v>48</v>
      </c>
      <c r="C43" s="206">
        <f t="shared" si="6"/>
        <v>2444.28</v>
      </c>
      <c r="D43" s="208"/>
      <c r="E43" s="231"/>
      <c r="F43" s="232"/>
      <c r="G43" s="234">
        <v>2444.28</v>
      </c>
    </row>
    <row r="44" ht="30" customHeight="1" spans="1:7">
      <c r="A44" s="72">
        <v>35</v>
      </c>
      <c r="B44" s="220" t="s">
        <v>49</v>
      </c>
      <c r="C44" s="206">
        <f t="shared" si="6"/>
        <v>2002.63</v>
      </c>
      <c r="D44" s="208"/>
      <c r="E44" s="231"/>
      <c r="F44" s="232"/>
      <c r="G44" s="234">
        <v>2002.63</v>
      </c>
    </row>
    <row r="45" ht="30" customHeight="1" spans="1:7">
      <c r="A45" s="72">
        <v>36</v>
      </c>
      <c r="B45" s="220" t="s">
        <v>50</v>
      </c>
      <c r="C45" s="206">
        <f t="shared" si="6"/>
        <v>1608.31</v>
      </c>
      <c r="D45" s="208"/>
      <c r="E45" s="231"/>
      <c r="F45" s="232"/>
      <c r="G45" s="234">
        <v>1608.31</v>
      </c>
    </row>
    <row r="46" ht="30" customHeight="1" spans="1:7">
      <c r="A46" s="72">
        <v>37</v>
      </c>
      <c r="B46" s="220" t="s">
        <v>51</v>
      </c>
      <c r="C46" s="206">
        <f t="shared" si="6"/>
        <v>676.82</v>
      </c>
      <c r="D46" s="208"/>
      <c r="E46" s="231"/>
      <c r="F46" s="232"/>
      <c r="G46" s="234">
        <v>676.82</v>
      </c>
    </row>
    <row r="47" ht="30" customHeight="1" spans="1:7">
      <c r="A47" s="72">
        <v>38</v>
      </c>
      <c r="B47" s="220" t="s">
        <v>52</v>
      </c>
      <c r="C47" s="206">
        <f t="shared" si="6"/>
        <v>707.19</v>
      </c>
      <c r="D47" s="208"/>
      <c r="E47" s="231"/>
      <c r="F47" s="232"/>
      <c r="G47" s="234">
        <v>707.19</v>
      </c>
    </row>
    <row r="48" ht="30" customHeight="1" spans="1:7">
      <c r="A48" s="72">
        <v>39</v>
      </c>
      <c r="B48" s="220" t="s">
        <v>53</v>
      </c>
      <c r="C48" s="206">
        <f t="shared" si="6"/>
        <v>1861.64</v>
      </c>
      <c r="D48" s="208"/>
      <c r="E48" s="231"/>
      <c r="F48" s="232"/>
      <c r="G48" s="234">
        <v>1861.64</v>
      </c>
    </row>
    <row r="49" ht="30" customHeight="1" spans="1:7">
      <c r="A49" s="72">
        <v>40</v>
      </c>
      <c r="B49" s="220" t="s">
        <v>54</v>
      </c>
      <c r="C49" s="206">
        <f t="shared" si="6"/>
        <v>346.88</v>
      </c>
      <c r="D49" s="208"/>
      <c r="E49" s="231"/>
      <c r="F49" s="232"/>
      <c r="G49" s="234">
        <v>346.88</v>
      </c>
    </row>
    <row r="50" ht="30" customHeight="1" spans="1:7">
      <c r="A50" s="72">
        <v>41</v>
      </c>
      <c r="B50" s="220" t="s">
        <v>55</v>
      </c>
      <c r="C50" s="206">
        <f t="shared" si="6"/>
        <v>1395.08</v>
      </c>
      <c r="D50" s="208"/>
      <c r="E50" s="231"/>
      <c r="F50" s="232"/>
      <c r="G50" s="234">
        <v>1395.08</v>
      </c>
    </row>
    <row r="51" ht="30" customHeight="1" spans="1:7">
      <c r="A51" s="72">
        <v>42</v>
      </c>
      <c r="B51" s="220" t="s">
        <v>56</v>
      </c>
      <c r="C51" s="206">
        <f t="shared" si="6"/>
        <v>1759.87</v>
      </c>
      <c r="D51" s="208"/>
      <c r="E51" s="231"/>
      <c r="F51" s="232"/>
      <c r="G51" s="234">
        <v>1759.87</v>
      </c>
    </row>
    <row r="52" ht="30" customHeight="1" spans="1:7">
      <c r="A52" s="72">
        <v>43</v>
      </c>
      <c r="B52" s="220" t="s">
        <v>57</v>
      </c>
      <c r="C52" s="206">
        <f t="shared" si="6"/>
        <v>2069.91</v>
      </c>
      <c r="D52" s="208"/>
      <c r="E52" s="231"/>
      <c r="F52" s="232"/>
      <c r="G52" s="234">
        <v>2069.91</v>
      </c>
    </row>
    <row r="53" ht="30" customHeight="1" spans="1:7">
      <c r="A53" s="72">
        <v>44</v>
      </c>
      <c r="B53" s="220" t="s">
        <v>58</v>
      </c>
      <c r="C53" s="206">
        <f t="shared" si="6"/>
        <v>1685.01</v>
      </c>
      <c r="D53" s="208"/>
      <c r="E53" s="231"/>
      <c r="F53" s="232"/>
      <c r="G53" s="234">
        <v>1685.01</v>
      </c>
    </row>
    <row r="54" ht="30" customHeight="1" spans="1:7">
      <c r="A54" s="72">
        <v>45</v>
      </c>
      <c r="B54" s="220" t="s">
        <v>59</v>
      </c>
      <c r="C54" s="206">
        <f t="shared" si="6"/>
        <v>2300.58</v>
      </c>
      <c r="D54" s="208"/>
      <c r="E54" s="231"/>
      <c r="F54" s="232"/>
      <c r="G54" s="234">
        <v>2300.58</v>
      </c>
    </row>
    <row r="55" ht="30" customHeight="1" spans="1:7">
      <c r="A55" s="72">
        <v>46</v>
      </c>
      <c r="B55" s="220" t="s">
        <v>60</v>
      </c>
      <c r="C55" s="206">
        <f t="shared" si="6"/>
        <v>1344.4</v>
      </c>
      <c r="D55" s="208"/>
      <c r="E55" s="231"/>
      <c r="F55" s="232"/>
      <c r="G55" s="234">
        <v>1344.4</v>
      </c>
    </row>
    <row r="56" ht="30" customHeight="1" spans="1:7">
      <c r="A56" s="72">
        <v>47</v>
      </c>
      <c r="B56" s="220" t="s">
        <v>61</v>
      </c>
      <c r="C56" s="206">
        <f t="shared" si="6"/>
        <v>2011.7</v>
      </c>
      <c r="D56" s="208"/>
      <c r="E56" s="231">
        <v>12</v>
      </c>
      <c r="F56" s="232"/>
      <c r="G56" s="234">
        <v>1999.7</v>
      </c>
    </row>
    <row r="57" ht="30" customHeight="1" spans="1:7">
      <c r="A57" s="72">
        <v>48</v>
      </c>
      <c r="B57" s="235" t="s">
        <v>62</v>
      </c>
      <c r="C57" s="206">
        <f t="shared" ref="C57:C71" si="7">D57+E57+F57+G57</f>
        <v>891.68</v>
      </c>
      <c r="D57" s="208">
        <v>45</v>
      </c>
      <c r="E57" s="231">
        <v>0</v>
      </c>
      <c r="F57" s="232">
        <v>0</v>
      </c>
      <c r="G57" s="234">
        <v>846.68</v>
      </c>
    </row>
    <row r="58" ht="30" customHeight="1" spans="1:7">
      <c r="A58" s="72">
        <v>49</v>
      </c>
      <c r="B58" s="235" t="s">
        <v>63</v>
      </c>
      <c r="C58" s="206">
        <f t="shared" si="7"/>
        <v>127.46</v>
      </c>
      <c r="D58" s="208">
        <v>0</v>
      </c>
      <c r="E58" s="231">
        <v>10</v>
      </c>
      <c r="F58" s="232">
        <v>0</v>
      </c>
      <c r="G58" s="234">
        <v>117.46</v>
      </c>
    </row>
    <row r="59" ht="30" customHeight="1" spans="1:7">
      <c r="A59" s="72">
        <v>50</v>
      </c>
      <c r="B59" s="235" t="s">
        <v>64</v>
      </c>
      <c r="C59" s="206">
        <f t="shared" si="7"/>
        <v>169.82</v>
      </c>
      <c r="D59" s="208">
        <v>15</v>
      </c>
      <c r="E59" s="231">
        <v>20</v>
      </c>
      <c r="F59" s="232">
        <v>0</v>
      </c>
      <c r="G59" s="234">
        <v>134.82</v>
      </c>
    </row>
    <row r="60" ht="30" customHeight="1" spans="1:7">
      <c r="A60" s="72">
        <v>51</v>
      </c>
      <c r="B60" s="220" t="s">
        <v>65</v>
      </c>
      <c r="C60" s="206">
        <f t="shared" si="7"/>
        <v>597.56</v>
      </c>
      <c r="D60" s="208"/>
      <c r="E60" s="231"/>
      <c r="F60" s="232"/>
      <c r="G60" s="234">
        <v>597.56</v>
      </c>
    </row>
    <row r="61" ht="30" customHeight="1" spans="1:7">
      <c r="A61" s="72">
        <v>52</v>
      </c>
      <c r="B61" s="220" t="s">
        <v>66</v>
      </c>
      <c r="C61" s="206">
        <f t="shared" si="7"/>
        <v>258.07</v>
      </c>
      <c r="D61" s="208"/>
      <c r="E61" s="231"/>
      <c r="F61" s="232"/>
      <c r="G61" s="234">
        <v>258.07</v>
      </c>
    </row>
    <row r="62" ht="30" customHeight="1" spans="1:7">
      <c r="A62" s="72">
        <v>53</v>
      </c>
      <c r="B62" s="220" t="s">
        <v>67</v>
      </c>
      <c r="C62" s="206">
        <f t="shared" si="7"/>
        <v>1211.03</v>
      </c>
      <c r="D62" s="208">
        <v>30</v>
      </c>
      <c r="E62" s="231">
        <v>40</v>
      </c>
      <c r="F62" s="232">
        <v>88</v>
      </c>
      <c r="G62" s="234">
        <v>1053.03</v>
      </c>
    </row>
    <row r="63" ht="51.95" customHeight="1" spans="1:7">
      <c r="A63" s="72">
        <v>54</v>
      </c>
      <c r="B63" s="220" t="s">
        <v>68</v>
      </c>
      <c r="C63" s="206">
        <f t="shared" si="7"/>
        <v>1538.06</v>
      </c>
      <c r="D63" s="208">
        <v>0</v>
      </c>
      <c r="E63" s="208">
        <v>0</v>
      </c>
      <c r="F63" s="236">
        <v>55</v>
      </c>
      <c r="G63" s="237">
        <v>1483.06</v>
      </c>
    </row>
    <row r="64" ht="30" customHeight="1" spans="1:7">
      <c r="A64" s="70" t="s">
        <v>69</v>
      </c>
      <c r="B64" s="226" t="s">
        <v>70</v>
      </c>
      <c r="C64" s="206">
        <f t="shared" si="7"/>
        <v>1553</v>
      </c>
      <c r="D64" s="206">
        <v>315</v>
      </c>
      <c r="E64" s="206">
        <v>688</v>
      </c>
      <c r="F64" s="228">
        <v>550</v>
      </c>
      <c r="G64" s="233"/>
    </row>
    <row r="65" ht="30" customHeight="1" spans="1:7">
      <c r="A65" s="72">
        <v>1</v>
      </c>
      <c r="B65" s="235" t="s">
        <v>71</v>
      </c>
      <c r="C65" s="206">
        <f t="shared" si="7"/>
        <v>307</v>
      </c>
      <c r="D65" s="208">
        <v>265</v>
      </c>
      <c r="E65" s="208">
        <v>42</v>
      </c>
      <c r="F65" s="231">
        <v>0</v>
      </c>
      <c r="G65" s="233"/>
    </row>
    <row r="66" ht="30" customHeight="1" spans="1:7">
      <c r="A66" s="72">
        <v>2</v>
      </c>
      <c r="B66" s="235" t="s">
        <v>72</v>
      </c>
      <c r="C66" s="206">
        <f t="shared" si="7"/>
        <v>110</v>
      </c>
      <c r="D66" s="208">
        <v>0</v>
      </c>
      <c r="E66" s="208">
        <v>110</v>
      </c>
      <c r="F66" s="231">
        <v>0</v>
      </c>
      <c r="G66" s="233"/>
    </row>
    <row r="67" ht="30" customHeight="1" spans="1:7">
      <c r="A67" s="72">
        <v>3</v>
      </c>
      <c r="B67" s="235" t="s">
        <v>73</v>
      </c>
      <c r="C67" s="206">
        <f t="shared" si="7"/>
        <v>266</v>
      </c>
      <c r="D67" s="208">
        <v>0</v>
      </c>
      <c r="E67" s="208">
        <v>266</v>
      </c>
      <c r="F67" s="231">
        <v>0</v>
      </c>
      <c r="G67" s="233"/>
    </row>
    <row r="68" ht="30" customHeight="1" spans="1:7">
      <c r="A68" s="72">
        <v>4</v>
      </c>
      <c r="B68" s="235" t="s">
        <v>74</v>
      </c>
      <c r="C68" s="206">
        <f t="shared" si="7"/>
        <v>130</v>
      </c>
      <c r="D68" s="208">
        <v>0</v>
      </c>
      <c r="E68" s="208">
        <v>130</v>
      </c>
      <c r="F68" s="231">
        <v>0</v>
      </c>
      <c r="G68" s="233"/>
    </row>
    <row r="69" ht="30" customHeight="1" spans="1:7">
      <c r="A69" s="72">
        <v>5</v>
      </c>
      <c r="B69" s="235" t="s">
        <v>75</v>
      </c>
      <c r="C69" s="206">
        <f t="shared" si="7"/>
        <v>90</v>
      </c>
      <c r="D69" s="208">
        <v>0</v>
      </c>
      <c r="E69" s="208">
        <v>90</v>
      </c>
      <c r="F69" s="231">
        <v>0</v>
      </c>
      <c r="G69" s="233"/>
    </row>
    <row r="70" ht="30" customHeight="1" spans="1:7">
      <c r="A70" s="72">
        <v>6</v>
      </c>
      <c r="B70" s="235" t="s">
        <v>76</v>
      </c>
      <c r="C70" s="206">
        <f t="shared" si="7"/>
        <v>650</v>
      </c>
      <c r="D70" s="208">
        <v>50</v>
      </c>
      <c r="E70" s="208">
        <v>50</v>
      </c>
      <c r="F70" s="231">
        <v>550</v>
      </c>
      <c r="G70" s="233"/>
    </row>
    <row r="71" ht="30" customHeight="1" spans="1:7">
      <c r="A71" s="70" t="s">
        <v>77</v>
      </c>
      <c r="B71" s="226" t="s">
        <v>78</v>
      </c>
      <c r="C71" s="206">
        <f t="shared" si="7"/>
        <v>204</v>
      </c>
      <c r="D71" s="206">
        <v>104</v>
      </c>
      <c r="E71" s="206">
        <v>100</v>
      </c>
      <c r="F71" s="228">
        <v>0</v>
      </c>
      <c r="G71" s="233"/>
    </row>
    <row r="72" ht="30" customHeight="1" spans="1:7">
      <c r="A72" s="72">
        <v>1</v>
      </c>
      <c r="B72" s="235" t="s">
        <v>79</v>
      </c>
      <c r="C72" s="206">
        <f t="shared" ref="C72:C107" si="8">D72+E72+F72+G72</f>
        <v>116</v>
      </c>
      <c r="D72" s="208">
        <v>76</v>
      </c>
      <c r="E72" s="208">
        <v>40</v>
      </c>
      <c r="F72" s="231">
        <v>0</v>
      </c>
      <c r="G72" s="233"/>
    </row>
    <row r="73" ht="30" customHeight="1" spans="1:7">
      <c r="A73" s="72">
        <v>2</v>
      </c>
      <c r="B73" s="235" t="s">
        <v>80</v>
      </c>
      <c r="C73" s="206">
        <f t="shared" si="8"/>
        <v>40</v>
      </c>
      <c r="D73" s="208">
        <v>0</v>
      </c>
      <c r="E73" s="208">
        <v>40</v>
      </c>
      <c r="F73" s="231">
        <v>0</v>
      </c>
      <c r="G73" s="233"/>
    </row>
    <row r="74" ht="30" customHeight="1" spans="1:7">
      <c r="A74" s="72">
        <v>3</v>
      </c>
      <c r="B74" s="235" t="s">
        <v>81</v>
      </c>
      <c r="C74" s="206">
        <f t="shared" si="8"/>
        <v>20</v>
      </c>
      <c r="D74" s="208">
        <v>0</v>
      </c>
      <c r="E74" s="208">
        <v>20</v>
      </c>
      <c r="F74" s="231">
        <v>0</v>
      </c>
      <c r="G74" s="233"/>
    </row>
    <row r="75" ht="30" customHeight="1" spans="1:7">
      <c r="A75" s="72">
        <v>4</v>
      </c>
      <c r="B75" s="235" t="s">
        <v>82</v>
      </c>
      <c r="C75" s="206">
        <f t="shared" si="8"/>
        <v>8</v>
      </c>
      <c r="D75" s="208">
        <v>8</v>
      </c>
      <c r="E75" s="208">
        <v>0</v>
      </c>
      <c r="F75" s="231">
        <v>0</v>
      </c>
      <c r="G75" s="233"/>
    </row>
    <row r="76" ht="30" customHeight="1" spans="1:7">
      <c r="A76" s="72">
        <v>5</v>
      </c>
      <c r="B76" s="235" t="s">
        <v>83</v>
      </c>
      <c r="C76" s="206">
        <f t="shared" si="8"/>
        <v>20</v>
      </c>
      <c r="D76" s="208">
        <v>20</v>
      </c>
      <c r="E76" s="208">
        <v>0</v>
      </c>
      <c r="F76" s="231">
        <v>0</v>
      </c>
      <c r="G76" s="233"/>
    </row>
    <row r="77" ht="30" customHeight="1" spans="1:7">
      <c r="A77" s="70" t="s">
        <v>84</v>
      </c>
      <c r="B77" s="226" t="s">
        <v>85</v>
      </c>
      <c r="C77" s="206">
        <f t="shared" si="8"/>
        <v>974</v>
      </c>
      <c r="D77" s="206">
        <v>779</v>
      </c>
      <c r="E77" s="206">
        <v>195</v>
      </c>
      <c r="F77" s="228">
        <v>0</v>
      </c>
      <c r="G77" s="233"/>
    </row>
    <row r="78" ht="30" customHeight="1" spans="1:7">
      <c r="A78" s="72">
        <v>1</v>
      </c>
      <c r="B78" s="235" t="s">
        <v>86</v>
      </c>
      <c r="C78" s="206">
        <f t="shared" si="8"/>
        <v>344</v>
      </c>
      <c r="D78" s="208">
        <v>189</v>
      </c>
      <c r="E78" s="208">
        <v>155</v>
      </c>
      <c r="F78" s="231">
        <v>0</v>
      </c>
      <c r="G78" s="233"/>
    </row>
    <row r="79" ht="30" customHeight="1" spans="1:7">
      <c r="A79" s="72">
        <v>2</v>
      </c>
      <c r="B79" s="235" t="s">
        <v>87</v>
      </c>
      <c r="C79" s="206">
        <f t="shared" si="8"/>
        <v>190</v>
      </c>
      <c r="D79" s="208">
        <v>150</v>
      </c>
      <c r="E79" s="208">
        <v>40</v>
      </c>
      <c r="F79" s="231">
        <v>0</v>
      </c>
      <c r="G79" s="233"/>
    </row>
    <row r="80" ht="30" customHeight="1" spans="1:7">
      <c r="A80" s="72">
        <v>3</v>
      </c>
      <c r="B80" s="235" t="s">
        <v>88</v>
      </c>
      <c r="C80" s="206">
        <f t="shared" si="8"/>
        <v>260</v>
      </c>
      <c r="D80" s="208">
        <v>260</v>
      </c>
      <c r="E80" s="208">
        <v>0</v>
      </c>
      <c r="F80" s="231">
        <v>0</v>
      </c>
      <c r="G80" s="233"/>
    </row>
    <row r="81" ht="30" customHeight="1" spans="1:7">
      <c r="A81" s="72">
        <v>4</v>
      </c>
      <c r="B81" s="235" t="s">
        <v>89</v>
      </c>
      <c r="C81" s="206">
        <f t="shared" si="8"/>
        <v>20</v>
      </c>
      <c r="D81" s="208">
        <v>20</v>
      </c>
      <c r="E81" s="208">
        <v>0</v>
      </c>
      <c r="F81" s="231">
        <v>0</v>
      </c>
      <c r="G81" s="233"/>
    </row>
    <row r="82" ht="30" customHeight="1" spans="1:7">
      <c r="A82" s="72">
        <v>5</v>
      </c>
      <c r="B82" s="235" t="s">
        <v>90</v>
      </c>
      <c r="C82" s="206">
        <f t="shared" si="8"/>
        <v>40</v>
      </c>
      <c r="D82" s="208">
        <v>40</v>
      </c>
      <c r="E82" s="208">
        <v>0</v>
      </c>
      <c r="F82" s="231">
        <v>0</v>
      </c>
      <c r="G82" s="233"/>
    </row>
    <row r="83" ht="30" customHeight="1" spans="1:7">
      <c r="A83" s="72">
        <v>6</v>
      </c>
      <c r="B83" s="235" t="s">
        <v>91</v>
      </c>
      <c r="C83" s="206">
        <f t="shared" si="8"/>
        <v>120</v>
      </c>
      <c r="D83" s="208">
        <v>120</v>
      </c>
      <c r="E83" s="208">
        <v>0</v>
      </c>
      <c r="F83" s="231">
        <v>0</v>
      </c>
      <c r="G83" s="233"/>
    </row>
    <row r="84" ht="30" customHeight="1" spans="1:7">
      <c r="A84" s="70" t="s">
        <v>92</v>
      </c>
      <c r="B84" s="226" t="s">
        <v>93</v>
      </c>
      <c r="C84" s="206">
        <f t="shared" si="8"/>
        <v>30</v>
      </c>
      <c r="D84" s="206">
        <v>30</v>
      </c>
      <c r="E84" s="206">
        <v>0</v>
      </c>
      <c r="F84" s="228">
        <v>0</v>
      </c>
      <c r="G84" s="233"/>
    </row>
    <row r="85" ht="30" customHeight="1" spans="1:7">
      <c r="A85" s="72">
        <v>1</v>
      </c>
      <c r="B85" s="235" t="s">
        <v>93</v>
      </c>
      <c r="C85" s="206">
        <f t="shared" si="8"/>
        <v>30</v>
      </c>
      <c r="D85" s="208">
        <v>30</v>
      </c>
      <c r="E85" s="208">
        <v>0</v>
      </c>
      <c r="F85" s="231">
        <v>0</v>
      </c>
      <c r="G85" s="233"/>
    </row>
    <row r="86" ht="30" customHeight="1" spans="1:7">
      <c r="A86" s="70" t="s">
        <v>94</v>
      </c>
      <c r="B86" s="226" t="s">
        <v>95</v>
      </c>
      <c r="C86" s="206">
        <f t="shared" si="8"/>
        <v>200</v>
      </c>
      <c r="D86" s="206">
        <v>200</v>
      </c>
      <c r="E86" s="206">
        <v>0</v>
      </c>
      <c r="F86" s="228">
        <v>0</v>
      </c>
      <c r="G86" s="233"/>
    </row>
    <row r="87" ht="30" customHeight="1" spans="1:7">
      <c r="A87" s="70" t="s">
        <v>96</v>
      </c>
      <c r="B87" s="226" t="s">
        <v>97</v>
      </c>
      <c r="C87" s="206">
        <f t="shared" si="8"/>
        <v>300</v>
      </c>
      <c r="D87" s="206">
        <v>300</v>
      </c>
      <c r="E87" s="206">
        <v>0</v>
      </c>
      <c r="F87" s="228">
        <v>0</v>
      </c>
      <c r="G87" s="233"/>
    </row>
    <row r="88" ht="30" customHeight="1" spans="1:7">
      <c r="A88" s="72">
        <v>1</v>
      </c>
      <c r="B88" s="235" t="s">
        <v>98</v>
      </c>
      <c r="C88" s="206">
        <f t="shared" si="8"/>
        <v>200</v>
      </c>
      <c r="D88" s="208">
        <v>200</v>
      </c>
      <c r="E88" s="208">
        <v>0</v>
      </c>
      <c r="F88" s="231">
        <v>0</v>
      </c>
      <c r="G88" s="233"/>
    </row>
    <row r="89" ht="30" customHeight="1" spans="1:7">
      <c r="A89" s="72">
        <v>2</v>
      </c>
      <c r="B89" s="235" t="s">
        <v>99</v>
      </c>
      <c r="C89" s="206">
        <f t="shared" si="8"/>
        <v>50</v>
      </c>
      <c r="D89" s="208">
        <v>50</v>
      </c>
      <c r="E89" s="208">
        <v>0</v>
      </c>
      <c r="F89" s="231">
        <v>0</v>
      </c>
      <c r="G89" s="233"/>
    </row>
    <row r="90" ht="30" customHeight="1" spans="1:7">
      <c r="A90" s="238">
        <v>3</v>
      </c>
      <c r="B90" s="66" t="s">
        <v>100</v>
      </c>
      <c r="C90" s="206">
        <f t="shared" si="8"/>
        <v>50</v>
      </c>
      <c r="D90" s="208">
        <v>50</v>
      </c>
      <c r="E90" s="239">
        <v>0</v>
      </c>
      <c r="F90" s="240">
        <v>0</v>
      </c>
      <c r="G90" s="233"/>
    </row>
    <row r="91" ht="30" customHeight="1" spans="1:7">
      <c r="A91" s="70" t="s">
        <v>101</v>
      </c>
      <c r="B91" s="226" t="s">
        <v>102</v>
      </c>
      <c r="C91" s="206">
        <f t="shared" si="8"/>
        <v>20</v>
      </c>
      <c r="D91" s="206">
        <v>20</v>
      </c>
      <c r="E91" s="206">
        <v>0</v>
      </c>
      <c r="F91" s="228">
        <v>0</v>
      </c>
      <c r="G91" s="233"/>
    </row>
    <row r="92" ht="30" customHeight="1" spans="1:7">
      <c r="A92" s="72">
        <v>1</v>
      </c>
      <c r="B92" s="235" t="s">
        <v>103</v>
      </c>
      <c r="C92" s="206">
        <f t="shared" si="8"/>
        <v>20</v>
      </c>
      <c r="D92" s="208">
        <v>20</v>
      </c>
      <c r="E92" s="208">
        <v>0</v>
      </c>
      <c r="F92" s="231">
        <v>0</v>
      </c>
      <c r="G92" s="233"/>
    </row>
    <row r="93" ht="30" customHeight="1" spans="1:7">
      <c r="A93" s="70" t="s">
        <v>104</v>
      </c>
      <c r="B93" s="226" t="s">
        <v>105</v>
      </c>
      <c r="C93" s="206">
        <f t="shared" si="8"/>
        <v>16596</v>
      </c>
      <c r="D93" s="206">
        <v>10439</v>
      </c>
      <c r="E93" s="206">
        <v>2481</v>
      </c>
      <c r="F93" s="228">
        <v>3676</v>
      </c>
      <c r="G93" s="233"/>
    </row>
    <row r="94" ht="30" customHeight="1" spans="1:7">
      <c r="A94" s="72">
        <v>1</v>
      </c>
      <c r="B94" s="235" t="s">
        <v>106</v>
      </c>
      <c r="C94" s="206">
        <f t="shared" si="8"/>
        <v>841</v>
      </c>
      <c r="D94" s="208">
        <v>770</v>
      </c>
      <c r="E94" s="208">
        <v>2</v>
      </c>
      <c r="F94" s="231">
        <v>69</v>
      </c>
      <c r="G94" s="233"/>
    </row>
    <row r="95" ht="30" customHeight="1" spans="1:7">
      <c r="A95" s="72">
        <v>2</v>
      </c>
      <c r="B95" s="235" t="s">
        <v>107</v>
      </c>
      <c r="C95" s="206">
        <f t="shared" si="8"/>
        <v>1031.08</v>
      </c>
      <c r="D95" s="208">
        <v>612</v>
      </c>
      <c r="E95" s="208">
        <v>79.08</v>
      </c>
      <c r="F95" s="231">
        <v>340</v>
      </c>
      <c r="G95" s="233"/>
    </row>
    <row r="96" ht="30" customHeight="1" spans="1:7">
      <c r="A96" s="72">
        <v>3</v>
      </c>
      <c r="B96" s="235" t="s">
        <v>108</v>
      </c>
      <c r="C96" s="206">
        <f t="shared" si="8"/>
        <v>484.64</v>
      </c>
      <c r="D96" s="208">
        <v>52</v>
      </c>
      <c r="E96" s="208">
        <v>42.64</v>
      </c>
      <c r="F96" s="231">
        <v>390</v>
      </c>
      <c r="G96" s="233"/>
    </row>
    <row r="97" ht="30" customHeight="1" spans="1:7">
      <c r="A97" s="72">
        <v>4</v>
      </c>
      <c r="B97" s="235" t="s">
        <v>109</v>
      </c>
      <c r="C97" s="206">
        <f t="shared" si="8"/>
        <v>1114.18</v>
      </c>
      <c r="D97" s="208">
        <v>714</v>
      </c>
      <c r="E97" s="208">
        <v>77.18</v>
      </c>
      <c r="F97" s="231">
        <v>323</v>
      </c>
      <c r="G97" s="233"/>
    </row>
    <row r="98" ht="30" customHeight="1" spans="1:7">
      <c r="A98" s="72">
        <v>5</v>
      </c>
      <c r="B98" s="235" t="s">
        <v>110</v>
      </c>
      <c r="C98" s="206">
        <f t="shared" si="8"/>
        <v>49</v>
      </c>
      <c r="D98" s="208">
        <v>0</v>
      </c>
      <c r="E98" s="208">
        <v>0</v>
      </c>
      <c r="F98" s="231">
        <v>49</v>
      </c>
      <c r="G98" s="233"/>
    </row>
    <row r="99" ht="30" customHeight="1" spans="1:7">
      <c r="A99" s="72">
        <v>6</v>
      </c>
      <c r="B99" s="235" t="s">
        <v>111</v>
      </c>
      <c r="C99" s="206">
        <f t="shared" si="8"/>
        <v>405</v>
      </c>
      <c r="D99" s="208">
        <v>284</v>
      </c>
      <c r="E99" s="208">
        <v>0</v>
      </c>
      <c r="F99" s="231">
        <v>121</v>
      </c>
      <c r="G99" s="233"/>
    </row>
    <row r="100" ht="30" customHeight="1" spans="1:7">
      <c r="A100" s="72">
        <v>7</v>
      </c>
      <c r="B100" s="235" t="s">
        <v>112</v>
      </c>
      <c r="C100" s="206">
        <f t="shared" si="8"/>
        <v>777</v>
      </c>
      <c r="D100" s="208">
        <v>420</v>
      </c>
      <c r="E100" s="208">
        <v>0</v>
      </c>
      <c r="F100" s="231">
        <v>357</v>
      </c>
      <c r="G100" s="233"/>
    </row>
    <row r="101" ht="30" customHeight="1" spans="1:7">
      <c r="A101" s="72">
        <v>8</v>
      </c>
      <c r="B101" s="235" t="s">
        <v>113</v>
      </c>
      <c r="C101" s="206">
        <f t="shared" si="8"/>
        <v>480.82</v>
      </c>
      <c r="D101" s="208">
        <v>280</v>
      </c>
      <c r="E101" s="208">
        <v>33.82</v>
      </c>
      <c r="F101" s="231">
        <v>167</v>
      </c>
      <c r="G101" s="233"/>
    </row>
    <row r="102" ht="30" customHeight="1" spans="1:7">
      <c r="A102" s="72">
        <v>9</v>
      </c>
      <c r="B102" s="235" t="s">
        <v>114</v>
      </c>
      <c r="C102" s="206">
        <f t="shared" si="8"/>
        <v>855</v>
      </c>
      <c r="D102" s="208">
        <v>727</v>
      </c>
      <c r="E102" s="208">
        <v>0</v>
      </c>
      <c r="F102" s="231">
        <v>128</v>
      </c>
      <c r="G102" s="233"/>
    </row>
    <row r="103" ht="30" customHeight="1" spans="1:7">
      <c r="A103" s="72">
        <v>10</v>
      </c>
      <c r="B103" s="235" t="s">
        <v>115</v>
      </c>
      <c r="C103" s="206">
        <f t="shared" si="8"/>
        <v>1710</v>
      </c>
      <c r="D103" s="208">
        <v>1159</v>
      </c>
      <c r="E103" s="208">
        <v>30</v>
      </c>
      <c r="F103" s="231">
        <v>521</v>
      </c>
      <c r="G103" s="233"/>
    </row>
    <row r="104" ht="30" customHeight="1" spans="1:7">
      <c r="A104" s="72">
        <v>11</v>
      </c>
      <c r="B104" s="235" t="s">
        <v>116</v>
      </c>
      <c r="C104" s="206">
        <f t="shared" si="8"/>
        <v>2574.95</v>
      </c>
      <c r="D104" s="208">
        <v>2010</v>
      </c>
      <c r="E104" s="208">
        <v>178.95</v>
      </c>
      <c r="F104" s="231">
        <v>386</v>
      </c>
      <c r="G104" s="233"/>
    </row>
    <row r="105" ht="30" customHeight="1" spans="1:7">
      <c r="A105" s="72">
        <v>12</v>
      </c>
      <c r="B105" s="235" t="s">
        <v>117</v>
      </c>
      <c r="C105" s="206">
        <f t="shared" si="8"/>
        <v>608.56</v>
      </c>
      <c r="D105" s="208">
        <v>60</v>
      </c>
      <c r="E105" s="208">
        <v>271.56</v>
      </c>
      <c r="F105" s="231">
        <v>277</v>
      </c>
      <c r="G105" s="233"/>
    </row>
    <row r="106" ht="30" customHeight="1" spans="1:7">
      <c r="A106" s="72">
        <v>13</v>
      </c>
      <c r="B106" s="235" t="s">
        <v>118</v>
      </c>
      <c r="C106" s="206">
        <f t="shared" si="8"/>
        <v>2792.91</v>
      </c>
      <c r="D106" s="208">
        <v>1531</v>
      </c>
      <c r="E106" s="208">
        <v>1010.91</v>
      </c>
      <c r="F106" s="231">
        <v>251</v>
      </c>
      <c r="G106" s="233"/>
    </row>
    <row r="107" ht="30" customHeight="1" spans="1:7">
      <c r="A107" s="72">
        <v>14</v>
      </c>
      <c r="B107" s="235" t="s">
        <v>119</v>
      </c>
      <c r="C107" s="206">
        <f t="shared" si="8"/>
        <v>2871.86</v>
      </c>
      <c r="D107" s="208">
        <v>1820</v>
      </c>
      <c r="E107" s="208">
        <v>754.86</v>
      </c>
      <c r="F107" s="231">
        <v>297</v>
      </c>
      <c r="G107" s="233"/>
    </row>
  </sheetData>
  <mergeCells count="11">
    <mergeCell ref="A1:G1"/>
    <mergeCell ref="A4:G4"/>
    <mergeCell ref="A7:B7"/>
    <mergeCell ref="A5:A6"/>
    <mergeCell ref="B5:B6"/>
    <mergeCell ref="C5:C6"/>
    <mergeCell ref="D5:D6"/>
    <mergeCell ref="E5:E6"/>
    <mergeCell ref="F5:F6"/>
    <mergeCell ref="G5:G6"/>
    <mergeCell ref="A2:G3"/>
  </mergeCells>
  <pageMargins left="0.751388888888889" right="0.751388888888889" top="1" bottom="1" header="0.5" footer="0.5"/>
  <pageSetup paperSize="9" scale="8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4"/>
  <sheetViews>
    <sheetView zoomScale="85" zoomScaleNormal="85" workbookViewId="0">
      <pane xSplit="2" ySplit="7" topLeftCell="C35" activePane="bottomRight" state="frozen"/>
      <selection/>
      <selection pane="topRight"/>
      <selection pane="bottomLeft"/>
      <selection pane="bottomRight" activeCell="C9" sqref="C9:C61"/>
    </sheetView>
  </sheetViews>
  <sheetFormatPr defaultColWidth="9" defaultRowHeight="13.5"/>
  <cols>
    <col min="1" max="1" width="5.75" style="196" customWidth="1"/>
    <col min="2" max="2" width="39.5083333333333" customWidth="1"/>
    <col min="3" max="3" width="9.75" customWidth="1"/>
    <col min="4" max="5" width="9.75" style="47" customWidth="1"/>
    <col min="6" max="7" width="9.75" customWidth="1"/>
    <col min="8" max="9" width="8.88333333333333" customWidth="1"/>
    <col min="10" max="10" width="9.75" customWidth="1"/>
    <col min="11" max="11" width="9.38333333333333"/>
    <col min="12" max="13" width="9.38333333333333" style="47"/>
    <col min="14" max="14" width="9.38333333333333"/>
    <col min="16" max="17" width="8.88333333333333" customWidth="1"/>
  </cols>
  <sheetData>
    <row r="1" ht="20.25" spans="1:2">
      <c r="A1" s="48" t="s">
        <v>120</v>
      </c>
      <c r="B1" s="48"/>
    </row>
    <row r="2" ht="33" customHeight="1" spans="1:18">
      <c r="A2" s="211" t="s">
        <v>121</v>
      </c>
      <c r="B2" s="211"/>
      <c r="C2" s="211"/>
      <c r="D2" s="212"/>
      <c r="E2" s="212"/>
      <c r="F2" s="211"/>
      <c r="G2" s="211"/>
      <c r="H2" s="211"/>
      <c r="I2" s="211"/>
      <c r="J2" s="211"/>
      <c r="K2" s="211"/>
      <c r="L2" s="212"/>
      <c r="M2" s="212"/>
      <c r="N2" s="211"/>
      <c r="O2" s="211"/>
      <c r="P2" s="211"/>
      <c r="Q2" s="211"/>
      <c r="R2" s="211"/>
    </row>
    <row r="3" ht="17.1" customHeight="1" spans="1:18">
      <c r="A3" s="211"/>
      <c r="B3" s="211"/>
      <c r="C3" s="211"/>
      <c r="D3" s="212"/>
      <c r="E3" s="212"/>
      <c r="F3" s="211"/>
      <c r="G3" s="211"/>
      <c r="H3" s="211"/>
      <c r="I3" s="211"/>
      <c r="J3" s="211"/>
      <c r="K3" s="211"/>
      <c r="L3" s="212"/>
      <c r="M3" s="212"/>
      <c r="N3" s="211"/>
      <c r="O3" s="211"/>
      <c r="P3" s="211"/>
      <c r="Q3" s="74" t="s">
        <v>2</v>
      </c>
      <c r="R3" s="74"/>
    </row>
    <row r="4" s="134" customFormat="1" ht="18.95" customHeight="1" spans="1:18">
      <c r="A4" s="58" t="s">
        <v>3</v>
      </c>
      <c r="B4" s="58" t="s">
        <v>122</v>
      </c>
      <c r="C4" s="58" t="s">
        <v>123</v>
      </c>
      <c r="D4" s="58"/>
      <c r="E4" s="58"/>
      <c r="F4" s="58"/>
      <c r="G4" s="58"/>
      <c r="H4" s="58"/>
      <c r="I4" s="58"/>
      <c r="J4" s="58"/>
      <c r="K4" s="58" t="s">
        <v>124</v>
      </c>
      <c r="L4" s="58"/>
      <c r="M4" s="58"/>
      <c r="N4" s="58"/>
      <c r="O4" s="58"/>
      <c r="P4" s="58"/>
      <c r="Q4" s="58"/>
      <c r="R4" s="58"/>
    </row>
    <row r="5" s="134" customFormat="1" ht="18.95" customHeight="1" spans="1:18">
      <c r="A5" s="58"/>
      <c r="B5" s="58"/>
      <c r="C5" s="58" t="s">
        <v>10</v>
      </c>
      <c r="D5" s="58" t="s">
        <v>125</v>
      </c>
      <c r="E5" s="58"/>
      <c r="F5" s="58"/>
      <c r="G5" s="58"/>
      <c r="H5" s="58"/>
      <c r="I5" s="214" t="s">
        <v>126</v>
      </c>
      <c r="J5" s="214" t="s">
        <v>127</v>
      </c>
      <c r="K5" s="58" t="s">
        <v>10</v>
      </c>
      <c r="L5" s="58" t="s">
        <v>125</v>
      </c>
      <c r="M5" s="58"/>
      <c r="N5" s="58"/>
      <c r="O5" s="58"/>
      <c r="P5" s="58"/>
      <c r="Q5" s="214" t="s">
        <v>126</v>
      </c>
      <c r="R5" s="214" t="s">
        <v>127</v>
      </c>
    </row>
    <row r="6" s="134" customFormat="1" ht="18.95" customHeight="1" spans="1:18">
      <c r="A6" s="58"/>
      <c r="B6" s="58"/>
      <c r="C6" s="58"/>
      <c r="D6" s="58" t="s">
        <v>128</v>
      </c>
      <c r="E6" s="58" t="s">
        <v>129</v>
      </c>
      <c r="F6" s="58"/>
      <c r="G6" s="58"/>
      <c r="H6" s="213" t="s">
        <v>130</v>
      </c>
      <c r="I6" s="214"/>
      <c r="J6" s="214"/>
      <c r="K6" s="58"/>
      <c r="L6" s="58" t="s">
        <v>128</v>
      </c>
      <c r="M6" s="58" t="s">
        <v>129</v>
      </c>
      <c r="N6" s="58"/>
      <c r="O6" s="58"/>
      <c r="P6" s="213" t="s">
        <v>130</v>
      </c>
      <c r="Q6" s="214"/>
      <c r="R6" s="214"/>
    </row>
    <row r="7" s="209" customFormat="1" ht="71.1" customHeight="1" spans="1:18">
      <c r="A7" s="58"/>
      <c r="B7" s="58"/>
      <c r="C7" s="58"/>
      <c r="D7" s="58"/>
      <c r="E7" s="214" t="s">
        <v>131</v>
      </c>
      <c r="F7" s="214" t="s">
        <v>132</v>
      </c>
      <c r="G7" s="214" t="s">
        <v>133</v>
      </c>
      <c r="H7" s="215"/>
      <c r="I7" s="214"/>
      <c r="J7" s="214"/>
      <c r="K7" s="58"/>
      <c r="L7" s="58"/>
      <c r="M7" s="214" t="s">
        <v>131</v>
      </c>
      <c r="N7" s="214" t="s">
        <v>132</v>
      </c>
      <c r="O7" s="214" t="s">
        <v>133</v>
      </c>
      <c r="P7" s="215"/>
      <c r="Q7" s="214"/>
      <c r="R7" s="214"/>
    </row>
    <row r="8" s="210" customFormat="1" ht="45" customHeight="1" spans="1:18">
      <c r="A8" s="216" t="s">
        <v>11</v>
      </c>
      <c r="B8" s="217" t="s">
        <v>134</v>
      </c>
      <c r="C8" s="218">
        <f>D8+I8+J8</f>
        <v>66123.57</v>
      </c>
      <c r="D8" s="218">
        <f t="shared" ref="D8:H8" si="0">SUM(D9:D61)</f>
        <v>57672.01</v>
      </c>
      <c r="E8" s="218">
        <f t="shared" si="0"/>
        <v>55796.01</v>
      </c>
      <c r="F8" s="218">
        <f t="shared" si="0"/>
        <v>51783.96</v>
      </c>
      <c r="G8" s="218">
        <f t="shared" si="0"/>
        <v>4012.05</v>
      </c>
      <c r="H8" s="218">
        <f t="shared" si="0"/>
        <v>1876</v>
      </c>
      <c r="I8" s="218">
        <f t="shared" ref="I8:R8" si="1">SUM(I9:I61)</f>
        <v>6700.82</v>
      </c>
      <c r="J8" s="218">
        <f t="shared" si="1"/>
        <v>1750.74</v>
      </c>
      <c r="K8" s="218">
        <f t="shared" ref="K8:K61" si="2">L8+Q8+R8</f>
        <v>66123.57</v>
      </c>
      <c r="L8" s="218">
        <f t="shared" si="1"/>
        <v>57672.01</v>
      </c>
      <c r="M8" s="218">
        <f t="shared" si="1"/>
        <v>55796.01</v>
      </c>
      <c r="N8" s="218">
        <f t="shared" si="1"/>
        <v>51783.96</v>
      </c>
      <c r="O8" s="218">
        <f t="shared" si="1"/>
        <v>4012.05</v>
      </c>
      <c r="P8" s="218">
        <f t="shared" si="1"/>
        <v>1876</v>
      </c>
      <c r="Q8" s="218">
        <f t="shared" si="1"/>
        <v>6700.82</v>
      </c>
      <c r="R8" s="218">
        <f t="shared" si="1"/>
        <v>1750.74</v>
      </c>
    </row>
    <row r="9" s="209" customFormat="1" ht="45" customHeight="1" spans="1:18">
      <c r="A9" s="219" t="s">
        <v>135</v>
      </c>
      <c r="B9" s="220" t="s">
        <v>136</v>
      </c>
      <c r="C9" s="221">
        <f t="shared" ref="C9:C40" si="3">D9+I9+J9</f>
        <v>4009.73</v>
      </c>
      <c r="D9" s="221">
        <f>E9+H9</f>
        <v>4009.73</v>
      </c>
      <c r="E9" s="221">
        <f>F9+G9</f>
        <v>3509.73</v>
      </c>
      <c r="F9" s="195">
        <v>3079.59</v>
      </c>
      <c r="G9" s="221">
        <v>430.14</v>
      </c>
      <c r="H9" s="221">
        <v>500</v>
      </c>
      <c r="I9" s="221"/>
      <c r="J9" s="221"/>
      <c r="K9" s="221">
        <f t="shared" si="2"/>
        <v>4009.73</v>
      </c>
      <c r="L9" s="221">
        <f t="shared" ref="L9:L61" si="4">M9+P9</f>
        <v>4009.73</v>
      </c>
      <c r="M9" s="221">
        <f t="shared" ref="M9:M61" si="5">N9+O9</f>
        <v>3509.73</v>
      </c>
      <c r="N9" s="195">
        <v>3079.59</v>
      </c>
      <c r="O9" s="221">
        <v>430.14</v>
      </c>
      <c r="P9" s="221">
        <v>500</v>
      </c>
      <c r="Q9" s="221"/>
      <c r="R9" s="221"/>
    </row>
    <row r="10" s="209" customFormat="1" ht="45" customHeight="1" spans="1:18">
      <c r="A10" s="219" t="s">
        <v>137</v>
      </c>
      <c r="B10" s="220" t="s">
        <v>17</v>
      </c>
      <c r="C10" s="221">
        <f t="shared" si="3"/>
        <v>1620.29</v>
      </c>
      <c r="D10" s="221">
        <f t="shared" ref="D10:D41" si="6">E10+H10</f>
        <v>1384.01</v>
      </c>
      <c r="E10" s="221">
        <f t="shared" ref="E10:E41" si="7">F10+G10</f>
        <v>1384.01</v>
      </c>
      <c r="F10" s="221">
        <v>1289.66</v>
      </c>
      <c r="G10" s="221">
        <v>94.35</v>
      </c>
      <c r="H10" s="222"/>
      <c r="I10" s="221">
        <v>1.2</v>
      </c>
      <c r="J10" s="221">
        <v>235.08</v>
      </c>
      <c r="K10" s="221">
        <f t="shared" si="2"/>
        <v>1620.29</v>
      </c>
      <c r="L10" s="221">
        <f t="shared" si="4"/>
        <v>1384.01</v>
      </c>
      <c r="M10" s="221">
        <f t="shared" si="5"/>
        <v>1384.01</v>
      </c>
      <c r="N10" s="221">
        <v>1289.66</v>
      </c>
      <c r="O10" s="221">
        <v>94.35</v>
      </c>
      <c r="P10" s="222"/>
      <c r="Q10" s="221">
        <v>1.2</v>
      </c>
      <c r="R10" s="221">
        <v>235.08</v>
      </c>
    </row>
    <row r="11" s="209" customFormat="1" ht="45" customHeight="1" spans="1:18">
      <c r="A11" s="219" t="s">
        <v>138</v>
      </c>
      <c r="B11" s="220" t="s">
        <v>18</v>
      </c>
      <c r="C11" s="221">
        <f t="shared" si="3"/>
        <v>730.38</v>
      </c>
      <c r="D11" s="221">
        <f t="shared" si="6"/>
        <v>690.92</v>
      </c>
      <c r="E11" s="221">
        <f t="shared" si="7"/>
        <v>690.92</v>
      </c>
      <c r="F11" s="221">
        <v>650.52</v>
      </c>
      <c r="G11" s="221">
        <v>40.4</v>
      </c>
      <c r="H11" s="221"/>
      <c r="I11" s="221">
        <v>3</v>
      </c>
      <c r="J11" s="221">
        <v>36.46</v>
      </c>
      <c r="K11" s="221">
        <f t="shared" si="2"/>
        <v>730.38</v>
      </c>
      <c r="L11" s="221">
        <f t="shared" si="4"/>
        <v>690.92</v>
      </c>
      <c r="M11" s="221">
        <f t="shared" si="5"/>
        <v>690.92</v>
      </c>
      <c r="N11" s="221">
        <v>650.52</v>
      </c>
      <c r="O11" s="221">
        <v>40.4</v>
      </c>
      <c r="P11" s="221"/>
      <c r="Q11" s="221">
        <v>3</v>
      </c>
      <c r="R11" s="221">
        <v>36.46</v>
      </c>
    </row>
    <row r="12" s="209" customFormat="1" ht="45" customHeight="1" spans="1:18">
      <c r="A12" s="219" t="s">
        <v>139</v>
      </c>
      <c r="B12" s="220" t="s">
        <v>19</v>
      </c>
      <c r="C12" s="221">
        <f t="shared" si="3"/>
        <v>1674.88</v>
      </c>
      <c r="D12" s="221">
        <f t="shared" si="6"/>
        <v>1664.88</v>
      </c>
      <c r="E12" s="221">
        <f t="shared" si="7"/>
        <v>1664.88</v>
      </c>
      <c r="F12" s="221">
        <v>1568.23</v>
      </c>
      <c r="G12" s="221">
        <v>96.65</v>
      </c>
      <c r="H12" s="221"/>
      <c r="I12" s="221">
        <v>10</v>
      </c>
      <c r="J12" s="221"/>
      <c r="K12" s="221">
        <f t="shared" si="2"/>
        <v>1674.88</v>
      </c>
      <c r="L12" s="221">
        <f t="shared" si="4"/>
        <v>1664.88</v>
      </c>
      <c r="M12" s="221">
        <f t="shared" si="5"/>
        <v>1664.88</v>
      </c>
      <c r="N12" s="221">
        <v>1568.23</v>
      </c>
      <c r="O12" s="221">
        <v>96.65</v>
      </c>
      <c r="P12" s="221"/>
      <c r="Q12" s="221">
        <v>10</v>
      </c>
      <c r="R12" s="221"/>
    </row>
    <row r="13" s="209" customFormat="1" ht="45" customHeight="1" spans="1:18">
      <c r="A13" s="219" t="s">
        <v>140</v>
      </c>
      <c r="B13" s="220" t="s">
        <v>20</v>
      </c>
      <c r="C13" s="221">
        <f t="shared" si="3"/>
        <v>600.89</v>
      </c>
      <c r="D13" s="221">
        <f t="shared" si="6"/>
        <v>600.89</v>
      </c>
      <c r="E13" s="221">
        <f t="shared" si="7"/>
        <v>600.89</v>
      </c>
      <c r="F13" s="221">
        <v>559.68</v>
      </c>
      <c r="G13" s="221">
        <v>41.21</v>
      </c>
      <c r="H13" s="221"/>
      <c r="I13" s="221"/>
      <c r="J13" s="221"/>
      <c r="K13" s="221">
        <f t="shared" si="2"/>
        <v>600.89</v>
      </c>
      <c r="L13" s="221">
        <f t="shared" si="4"/>
        <v>600.89</v>
      </c>
      <c r="M13" s="221">
        <f t="shared" si="5"/>
        <v>600.89</v>
      </c>
      <c r="N13" s="221">
        <v>559.68</v>
      </c>
      <c r="O13" s="221">
        <v>41.21</v>
      </c>
      <c r="P13" s="221"/>
      <c r="Q13" s="221"/>
      <c r="R13" s="221"/>
    </row>
    <row r="14" s="209" customFormat="1" ht="45" customHeight="1" spans="1:18">
      <c r="A14" s="219" t="s">
        <v>141</v>
      </c>
      <c r="B14" s="220" t="s">
        <v>21</v>
      </c>
      <c r="C14" s="221">
        <f t="shared" si="3"/>
        <v>753.69</v>
      </c>
      <c r="D14" s="221">
        <f t="shared" si="6"/>
        <v>680.69</v>
      </c>
      <c r="E14" s="221">
        <f t="shared" si="7"/>
        <v>680.69</v>
      </c>
      <c r="F14" s="221">
        <v>641.52</v>
      </c>
      <c r="G14" s="221">
        <v>39.17</v>
      </c>
      <c r="H14" s="221"/>
      <c r="I14" s="221"/>
      <c r="J14" s="221">
        <v>73</v>
      </c>
      <c r="K14" s="221">
        <f t="shared" si="2"/>
        <v>753.69</v>
      </c>
      <c r="L14" s="221">
        <f t="shared" si="4"/>
        <v>680.69</v>
      </c>
      <c r="M14" s="221">
        <f t="shared" si="5"/>
        <v>680.69</v>
      </c>
      <c r="N14" s="221">
        <v>641.52</v>
      </c>
      <c r="O14" s="221">
        <v>39.17</v>
      </c>
      <c r="P14" s="221"/>
      <c r="Q14" s="221"/>
      <c r="R14" s="221">
        <v>73</v>
      </c>
    </row>
    <row r="15" s="209" customFormat="1" ht="45" customHeight="1" spans="1:18">
      <c r="A15" s="219" t="s">
        <v>142</v>
      </c>
      <c r="B15" s="220" t="s">
        <v>22</v>
      </c>
      <c r="C15" s="221">
        <f t="shared" si="3"/>
        <v>866.2</v>
      </c>
      <c r="D15" s="221">
        <f t="shared" si="6"/>
        <v>832.2</v>
      </c>
      <c r="E15" s="221">
        <f t="shared" si="7"/>
        <v>832.2</v>
      </c>
      <c r="F15" s="221">
        <v>784.75</v>
      </c>
      <c r="G15" s="221">
        <v>47.45</v>
      </c>
      <c r="H15" s="221"/>
      <c r="I15" s="221"/>
      <c r="J15" s="221">
        <v>34</v>
      </c>
      <c r="K15" s="221">
        <f t="shared" si="2"/>
        <v>866.2</v>
      </c>
      <c r="L15" s="221">
        <f t="shared" si="4"/>
        <v>832.2</v>
      </c>
      <c r="M15" s="221">
        <f t="shared" si="5"/>
        <v>832.2</v>
      </c>
      <c r="N15" s="221">
        <v>784.75</v>
      </c>
      <c r="O15" s="221">
        <v>47.45</v>
      </c>
      <c r="P15" s="221"/>
      <c r="Q15" s="221"/>
      <c r="R15" s="221">
        <v>34</v>
      </c>
    </row>
    <row r="16" s="209" customFormat="1" ht="45" customHeight="1" spans="1:18">
      <c r="A16" s="219" t="s">
        <v>143</v>
      </c>
      <c r="B16" s="220" t="s">
        <v>23</v>
      </c>
      <c r="C16" s="221">
        <f t="shared" si="3"/>
        <v>1042.35</v>
      </c>
      <c r="D16" s="221">
        <f t="shared" si="6"/>
        <v>1042.35</v>
      </c>
      <c r="E16" s="221">
        <f t="shared" si="7"/>
        <v>1042.35</v>
      </c>
      <c r="F16" s="221">
        <v>978.97</v>
      </c>
      <c r="G16" s="221">
        <v>63.38</v>
      </c>
      <c r="H16" s="221"/>
      <c r="I16" s="221"/>
      <c r="J16" s="221"/>
      <c r="K16" s="221">
        <f t="shared" si="2"/>
        <v>1042.35</v>
      </c>
      <c r="L16" s="221">
        <f t="shared" si="4"/>
        <v>1042.35</v>
      </c>
      <c r="M16" s="221">
        <f t="shared" si="5"/>
        <v>1042.35</v>
      </c>
      <c r="N16" s="221">
        <v>978.97</v>
      </c>
      <c r="O16" s="221">
        <v>63.38</v>
      </c>
      <c r="P16" s="221"/>
      <c r="Q16" s="221"/>
      <c r="R16" s="221"/>
    </row>
    <row r="17" s="209" customFormat="1" ht="45" customHeight="1" spans="1:18">
      <c r="A17" s="219" t="s">
        <v>144</v>
      </c>
      <c r="B17" s="220" t="s">
        <v>24</v>
      </c>
      <c r="C17" s="221">
        <f t="shared" si="3"/>
        <v>858.81</v>
      </c>
      <c r="D17" s="221">
        <f t="shared" si="6"/>
        <v>853.81</v>
      </c>
      <c r="E17" s="221">
        <f t="shared" si="7"/>
        <v>853.81</v>
      </c>
      <c r="F17" s="221">
        <v>794.79</v>
      </c>
      <c r="G17" s="221">
        <v>59.02</v>
      </c>
      <c r="H17" s="221"/>
      <c r="I17" s="221">
        <v>5</v>
      </c>
      <c r="J17" s="221"/>
      <c r="K17" s="221">
        <f t="shared" si="2"/>
        <v>858.81</v>
      </c>
      <c r="L17" s="221">
        <f t="shared" si="4"/>
        <v>853.81</v>
      </c>
      <c r="M17" s="221">
        <f t="shared" si="5"/>
        <v>853.81</v>
      </c>
      <c r="N17" s="221">
        <v>794.79</v>
      </c>
      <c r="O17" s="221">
        <v>59.02</v>
      </c>
      <c r="P17" s="221"/>
      <c r="Q17" s="221">
        <v>5</v>
      </c>
      <c r="R17" s="221"/>
    </row>
    <row r="18" s="209" customFormat="1" ht="45" customHeight="1" spans="1:18">
      <c r="A18" s="219" t="s">
        <v>145</v>
      </c>
      <c r="B18" s="220" t="s">
        <v>25</v>
      </c>
      <c r="C18" s="221">
        <f t="shared" si="3"/>
        <v>988.49</v>
      </c>
      <c r="D18" s="221">
        <f t="shared" si="6"/>
        <v>887.85</v>
      </c>
      <c r="E18" s="221">
        <f t="shared" si="7"/>
        <v>887.85</v>
      </c>
      <c r="F18" s="221">
        <v>838.13</v>
      </c>
      <c r="G18" s="221">
        <v>49.72</v>
      </c>
      <c r="H18" s="221"/>
      <c r="I18" s="221"/>
      <c r="J18" s="221">
        <v>100.64</v>
      </c>
      <c r="K18" s="221">
        <f t="shared" si="2"/>
        <v>988.49</v>
      </c>
      <c r="L18" s="221">
        <f t="shared" si="4"/>
        <v>887.85</v>
      </c>
      <c r="M18" s="221">
        <f t="shared" si="5"/>
        <v>887.85</v>
      </c>
      <c r="N18" s="221">
        <v>838.13</v>
      </c>
      <c r="O18" s="221">
        <v>49.72</v>
      </c>
      <c r="P18" s="221"/>
      <c r="Q18" s="221"/>
      <c r="R18" s="221">
        <v>100.64</v>
      </c>
    </row>
    <row r="19" s="209" customFormat="1" ht="45" customHeight="1" spans="1:18">
      <c r="A19" s="219" t="s">
        <v>146</v>
      </c>
      <c r="B19" s="220" t="s">
        <v>26</v>
      </c>
      <c r="C19" s="221">
        <f t="shared" si="3"/>
        <v>963.89</v>
      </c>
      <c r="D19" s="221">
        <f t="shared" si="6"/>
        <v>920.02</v>
      </c>
      <c r="E19" s="221">
        <f t="shared" si="7"/>
        <v>920.02</v>
      </c>
      <c r="F19" s="221">
        <v>866.27</v>
      </c>
      <c r="G19" s="221">
        <v>53.75</v>
      </c>
      <c r="H19" s="221"/>
      <c r="I19" s="221">
        <v>43.87</v>
      </c>
      <c r="J19" s="221"/>
      <c r="K19" s="221">
        <f t="shared" si="2"/>
        <v>963.89</v>
      </c>
      <c r="L19" s="221">
        <f t="shared" si="4"/>
        <v>920.02</v>
      </c>
      <c r="M19" s="221">
        <f t="shared" si="5"/>
        <v>920.02</v>
      </c>
      <c r="N19" s="221">
        <v>866.27</v>
      </c>
      <c r="O19" s="221">
        <v>53.75</v>
      </c>
      <c r="P19" s="221"/>
      <c r="Q19" s="221">
        <v>43.87</v>
      </c>
      <c r="R19" s="221"/>
    </row>
    <row r="20" s="209" customFormat="1" ht="45" customHeight="1" spans="1:18">
      <c r="A20" s="219" t="s">
        <v>147</v>
      </c>
      <c r="B20" s="220" t="s">
        <v>27</v>
      </c>
      <c r="C20" s="221">
        <f t="shared" si="3"/>
        <v>1052.95</v>
      </c>
      <c r="D20" s="221">
        <f t="shared" si="6"/>
        <v>1052.95</v>
      </c>
      <c r="E20" s="221">
        <f t="shared" si="7"/>
        <v>1052.95</v>
      </c>
      <c r="F20" s="221">
        <v>992.89</v>
      </c>
      <c r="G20" s="221">
        <v>60.06</v>
      </c>
      <c r="H20" s="221"/>
      <c r="I20" s="221"/>
      <c r="J20" s="221"/>
      <c r="K20" s="221">
        <f t="shared" si="2"/>
        <v>1052.95</v>
      </c>
      <c r="L20" s="221">
        <f t="shared" si="4"/>
        <v>1052.95</v>
      </c>
      <c r="M20" s="221">
        <f t="shared" si="5"/>
        <v>1052.95</v>
      </c>
      <c r="N20" s="221">
        <v>992.89</v>
      </c>
      <c r="O20" s="221">
        <v>60.06</v>
      </c>
      <c r="P20" s="221"/>
      <c r="Q20" s="221"/>
      <c r="R20" s="221"/>
    </row>
    <row r="21" s="209" customFormat="1" ht="45" customHeight="1" spans="1:18">
      <c r="A21" s="219" t="s">
        <v>148</v>
      </c>
      <c r="B21" s="220" t="s">
        <v>28</v>
      </c>
      <c r="C21" s="221">
        <f t="shared" si="3"/>
        <v>875.42</v>
      </c>
      <c r="D21" s="221">
        <f t="shared" si="6"/>
        <v>875.42</v>
      </c>
      <c r="E21" s="221">
        <f t="shared" si="7"/>
        <v>875.42</v>
      </c>
      <c r="F21" s="221">
        <v>810.6</v>
      </c>
      <c r="G21" s="221">
        <v>64.82</v>
      </c>
      <c r="H21" s="221"/>
      <c r="I21" s="221"/>
      <c r="J21" s="221"/>
      <c r="K21" s="221">
        <f t="shared" si="2"/>
        <v>875.42</v>
      </c>
      <c r="L21" s="221">
        <f t="shared" si="4"/>
        <v>875.42</v>
      </c>
      <c r="M21" s="221">
        <f t="shared" si="5"/>
        <v>875.42</v>
      </c>
      <c r="N21" s="221">
        <v>810.6</v>
      </c>
      <c r="O21" s="221">
        <v>64.82</v>
      </c>
      <c r="P21" s="221"/>
      <c r="Q21" s="221"/>
      <c r="R21" s="221"/>
    </row>
    <row r="22" s="209" customFormat="1" ht="45" customHeight="1" spans="1:18">
      <c r="A22" s="219" t="s">
        <v>149</v>
      </c>
      <c r="B22" s="220" t="s">
        <v>29</v>
      </c>
      <c r="C22" s="221">
        <f t="shared" si="3"/>
        <v>477.35</v>
      </c>
      <c r="D22" s="221">
        <f t="shared" si="6"/>
        <v>477.35</v>
      </c>
      <c r="E22" s="221">
        <f t="shared" si="7"/>
        <v>367.35</v>
      </c>
      <c r="F22" s="221">
        <v>335.87</v>
      </c>
      <c r="G22" s="221">
        <v>31.48</v>
      </c>
      <c r="H22" s="221">
        <v>110</v>
      </c>
      <c r="I22" s="221"/>
      <c r="J22" s="221"/>
      <c r="K22" s="221">
        <f t="shared" si="2"/>
        <v>477.35</v>
      </c>
      <c r="L22" s="221">
        <f t="shared" si="4"/>
        <v>477.35</v>
      </c>
      <c r="M22" s="221">
        <f t="shared" si="5"/>
        <v>367.35</v>
      </c>
      <c r="N22" s="221">
        <v>335.87</v>
      </c>
      <c r="O22" s="221">
        <v>31.48</v>
      </c>
      <c r="P22" s="221">
        <v>110</v>
      </c>
      <c r="Q22" s="221"/>
      <c r="R22" s="221"/>
    </row>
    <row r="23" s="209" customFormat="1" ht="45" customHeight="1" spans="1:18">
      <c r="A23" s="219" t="s">
        <v>150</v>
      </c>
      <c r="B23" s="220" t="s">
        <v>30</v>
      </c>
      <c r="C23" s="221">
        <f t="shared" si="3"/>
        <v>218.77</v>
      </c>
      <c r="D23" s="221">
        <f t="shared" si="6"/>
        <v>218.77</v>
      </c>
      <c r="E23" s="221">
        <f t="shared" si="7"/>
        <v>218.77</v>
      </c>
      <c r="F23" s="221">
        <v>197.63</v>
      </c>
      <c r="G23" s="221">
        <v>21.14</v>
      </c>
      <c r="H23" s="221"/>
      <c r="I23" s="221"/>
      <c r="J23" s="221"/>
      <c r="K23" s="221">
        <f t="shared" si="2"/>
        <v>218.77</v>
      </c>
      <c r="L23" s="221">
        <f t="shared" si="4"/>
        <v>218.77</v>
      </c>
      <c r="M23" s="221">
        <f t="shared" si="5"/>
        <v>218.77</v>
      </c>
      <c r="N23" s="221">
        <v>197.63</v>
      </c>
      <c r="O23" s="221">
        <v>21.14</v>
      </c>
      <c r="P23" s="221"/>
      <c r="Q23" s="221"/>
      <c r="R23" s="221"/>
    </row>
    <row r="24" s="209" customFormat="1" ht="45" customHeight="1" spans="1:18">
      <c r="A24" s="219" t="s">
        <v>151</v>
      </c>
      <c r="B24" s="220" t="s">
        <v>152</v>
      </c>
      <c r="C24" s="221">
        <f t="shared" si="3"/>
        <v>365.03</v>
      </c>
      <c r="D24" s="221">
        <f t="shared" si="6"/>
        <v>365.03</v>
      </c>
      <c r="E24" s="221">
        <f t="shared" si="7"/>
        <v>335.03</v>
      </c>
      <c r="F24" s="221">
        <v>311.4</v>
      </c>
      <c r="G24" s="221">
        <v>23.63</v>
      </c>
      <c r="H24" s="221">
        <v>30</v>
      </c>
      <c r="I24" s="221"/>
      <c r="J24" s="221"/>
      <c r="K24" s="221">
        <f t="shared" si="2"/>
        <v>365.03</v>
      </c>
      <c r="L24" s="221">
        <f t="shared" si="4"/>
        <v>365.03</v>
      </c>
      <c r="M24" s="221">
        <f t="shared" si="5"/>
        <v>335.03</v>
      </c>
      <c r="N24" s="221">
        <v>311.4</v>
      </c>
      <c r="O24" s="221">
        <v>23.63</v>
      </c>
      <c r="P24" s="221">
        <v>30</v>
      </c>
      <c r="Q24" s="221"/>
      <c r="R24" s="221"/>
    </row>
    <row r="25" s="209" customFormat="1" ht="45" customHeight="1" spans="1:18">
      <c r="A25" s="219" t="s">
        <v>153</v>
      </c>
      <c r="B25" s="220" t="s">
        <v>32</v>
      </c>
      <c r="C25" s="221">
        <f t="shared" si="3"/>
        <v>152.54</v>
      </c>
      <c r="D25" s="221">
        <f t="shared" si="6"/>
        <v>152.54</v>
      </c>
      <c r="E25" s="221">
        <f t="shared" si="7"/>
        <v>152.54</v>
      </c>
      <c r="F25" s="221">
        <v>136.06</v>
      </c>
      <c r="G25" s="221">
        <v>16.48</v>
      </c>
      <c r="H25" s="221"/>
      <c r="I25" s="221"/>
      <c r="J25" s="221"/>
      <c r="K25" s="221">
        <f t="shared" si="2"/>
        <v>152.54</v>
      </c>
      <c r="L25" s="221">
        <f t="shared" si="4"/>
        <v>152.54</v>
      </c>
      <c r="M25" s="221">
        <f t="shared" si="5"/>
        <v>152.54</v>
      </c>
      <c r="N25" s="221">
        <v>136.06</v>
      </c>
      <c r="O25" s="221">
        <v>16.48</v>
      </c>
      <c r="P25" s="221"/>
      <c r="Q25" s="221"/>
      <c r="R25" s="221"/>
    </row>
    <row r="26" s="209" customFormat="1" ht="45" customHeight="1" spans="1:18">
      <c r="A26" s="219" t="s">
        <v>154</v>
      </c>
      <c r="B26" s="220" t="s">
        <v>155</v>
      </c>
      <c r="C26" s="221">
        <f t="shared" si="3"/>
        <v>477.14</v>
      </c>
      <c r="D26" s="221">
        <f t="shared" si="6"/>
        <v>476.14</v>
      </c>
      <c r="E26" s="221">
        <f t="shared" si="7"/>
        <v>403.14</v>
      </c>
      <c r="F26" s="221">
        <v>383.31</v>
      </c>
      <c r="G26" s="221">
        <v>19.83</v>
      </c>
      <c r="H26" s="221">
        <f>13+60</f>
        <v>73</v>
      </c>
      <c r="I26" s="221">
        <v>1</v>
      </c>
      <c r="J26" s="221"/>
      <c r="K26" s="221">
        <f t="shared" si="2"/>
        <v>477.14</v>
      </c>
      <c r="L26" s="221">
        <f t="shared" si="4"/>
        <v>476.14</v>
      </c>
      <c r="M26" s="221">
        <f t="shared" si="5"/>
        <v>403.14</v>
      </c>
      <c r="N26" s="221">
        <v>383.31</v>
      </c>
      <c r="O26" s="221">
        <v>19.83</v>
      </c>
      <c r="P26" s="221">
        <f>13+60</f>
        <v>73</v>
      </c>
      <c r="Q26" s="221">
        <v>1</v>
      </c>
      <c r="R26" s="221"/>
    </row>
    <row r="27" s="209" customFormat="1" ht="45" customHeight="1" spans="1:18">
      <c r="A27" s="219" t="s">
        <v>156</v>
      </c>
      <c r="B27" s="220" t="s">
        <v>34</v>
      </c>
      <c r="C27" s="221">
        <f t="shared" si="3"/>
        <v>358.72</v>
      </c>
      <c r="D27" s="221">
        <f t="shared" si="6"/>
        <v>358.72</v>
      </c>
      <c r="E27" s="221">
        <f t="shared" si="7"/>
        <v>358.72</v>
      </c>
      <c r="F27" s="221">
        <v>336.78</v>
      </c>
      <c r="G27" s="221">
        <v>21.94</v>
      </c>
      <c r="H27" s="221"/>
      <c r="I27" s="221"/>
      <c r="J27" s="221"/>
      <c r="K27" s="221">
        <f t="shared" si="2"/>
        <v>358.72</v>
      </c>
      <c r="L27" s="221">
        <f t="shared" si="4"/>
        <v>358.72</v>
      </c>
      <c r="M27" s="221">
        <f t="shared" si="5"/>
        <v>358.72</v>
      </c>
      <c r="N27" s="221">
        <v>336.78</v>
      </c>
      <c r="O27" s="221">
        <v>21.94</v>
      </c>
      <c r="P27" s="221"/>
      <c r="Q27" s="221"/>
      <c r="R27" s="221"/>
    </row>
    <row r="28" s="209" customFormat="1" ht="45" customHeight="1" spans="1:18">
      <c r="A28" s="219" t="s">
        <v>157</v>
      </c>
      <c r="B28" s="220" t="s">
        <v>35</v>
      </c>
      <c r="C28" s="221">
        <f t="shared" si="3"/>
        <v>275.82</v>
      </c>
      <c r="D28" s="221">
        <f t="shared" si="6"/>
        <v>275.82</v>
      </c>
      <c r="E28" s="221">
        <f t="shared" si="7"/>
        <v>260.82</v>
      </c>
      <c r="F28" s="221">
        <v>248.37</v>
      </c>
      <c r="G28" s="221">
        <v>12.45</v>
      </c>
      <c r="H28" s="221">
        <v>15</v>
      </c>
      <c r="I28" s="221"/>
      <c r="J28" s="221"/>
      <c r="K28" s="221">
        <f t="shared" si="2"/>
        <v>275.82</v>
      </c>
      <c r="L28" s="221">
        <f t="shared" si="4"/>
        <v>275.82</v>
      </c>
      <c r="M28" s="221">
        <f t="shared" si="5"/>
        <v>260.82</v>
      </c>
      <c r="N28" s="221">
        <v>248.37</v>
      </c>
      <c r="O28" s="221">
        <v>12.45</v>
      </c>
      <c r="P28" s="221">
        <v>15</v>
      </c>
      <c r="Q28" s="221"/>
      <c r="R28" s="221"/>
    </row>
    <row r="29" s="209" customFormat="1" ht="45" customHeight="1" spans="1:18">
      <c r="A29" s="219" t="s">
        <v>158</v>
      </c>
      <c r="B29" s="220" t="s">
        <v>159</v>
      </c>
      <c r="C29" s="221">
        <f t="shared" si="3"/>
        <v>274.9</v>
      </c>
      <c r="D29" s="221">
        <f t="shared" si="6"/>
        <v>274.9</v>
      </c>
      <c r="E29" s="221">
        <f t="shared" si="7"/>
        <v>274.9</v>
      </c>
      <c r="F29" s="221">
        <v>259.15</v>
      </c>
      <c r="G29" s="221">
        <v>15.75</v>
      </c>
      <c r="H29" s="221"/>
      <c r="I29" s="221"/>
      <c r="J29" s="221"/>
      <c r="K29" s="221">
        <f t="shared" si="2"/>
        <v>274.9</v>
      </c>
      <c r="L29" s="221">
        <f t="shared" si="4"/>
        <v>274.9</v>
      </c>
      <c r="M29" s="221">
        <f t="shared" si="5"/>
        <v>274.9</v>
      </c>
      <c r="N29" s="221">
        <v>259.15</v>
      </c>
      <c r="O29" s="221">
        <v>15.75</v>
      </c>
      <c r="P29" s="221"/>
      <c r="Q29" s="221"/>
      <c r="R29" s="221"/>
    </row>
    <row r="30" s="209" customFormat="1" ht="45" customHeight="1" spans="1:18">
      <c r="A30" s="219" t="s">
        <v>160</v>
      </c>
      <c r="B30" s="220" t="s">
        <v>37</v>
      </c>
      <c r="C30" s="221">
        <f t="shared" si="3"/>
        <v>220.34</v>
      </c>
      <c r="D30" s="221">
        <f t="shared" si="6"/>
        <v>220.34</v>
      </c>
      <c r="E30" s="221">
        <f t="shared" si="7"/>
        <v>220.34</v>
      </c>
      <c r="F30" s="221">
        <v>201.45</v>
      </c>
      <c r="G30" s="221">
        <v>18.89</v>
      </c>
      <c r="H30" s="221"/>
      <c r="I30" s="221"/>
      <c r="J30" s="221"/>
      <c r="K30" s="221">
        <f t="shared" si="2"/>
        <v>220.34</v>
      </c>
      <c r="L30" s="221">
        <f t="shared" si="4"/>
        <v>220.34</v>
      </c>
      <c r="M30" s="221">
        <f t="shared" si="5"/>
        <v>220.34</v>
      </c>
      <c r="N30" s="221">
        <v>201.45</v>
      </c>
      <c r="O30" s="221">
        <v>18.89</v>
      </c>
      <c r="P30" s="221"/>
      <c r="Q30" s="221"/>
      <c r="R30" s="221"/>
    </row>
    <row r="31" s="209" customFormat="1" ht="45" customHeight="1" spans="1:18">
      <c r="A31" s="219" t="s">
        <v>161</v>
      </c>
      <c r="B31" s="220" t="s">
        <v>38</v>
      </c>
      <c r="C31" s="221">
        <f t="shared" si="3"/>
        <v>1087.95</v>
      </c>
      <c r="D31" s="221">
        <f t="shared" si="6"/>
        <v>1087.95</v>
      </c>
      <c r="E31" s="221">
        <f t="shared" si="7"/>
        <v>887.95</v>
      </c>
      <c r="F31" s="221">
        <v>791.55</v>
      </c>
      <c r="G31" s="221">
        <v>96.4</v>
      </c>
      <c r="H31" s="221">
        <v>200</v>
      </c>
      <c r="I31" s="221"/>
      <c r="J31" s="221"/>
      <c r="K31" s="221">
        <f t="shared" si="2"/>
        <v>1087.95</v>
      </c>
      <c r="L31" s="221">
        <f t="shared" si="4"/>
        <v>1087.95</v>
      </c>
      <c r="M31" s="221">
        <f t="shared" si="5"/>
        <v>887.95</v>
      </c>
      <c r="N31" s="221">
        <v>791.55</v>
      </c>
      <c r="O31" s="221">
        <v>96.4</v>
      </c>
      <c r="P31" s="221">
        <v>200</v>
      </c>
      <c r="Q31" s="221"/>
      <c r="R31" s="221"/>
    </row>
    <row r="32" s="209" customFormat="1" ht="45" customHeight="1" spans="1:18">
      <c r="A32" s="219" t="s">
        <v>162</v>
      </c>
      <c r="B32" s="220" t="s">
        <v>39</v>
      </c>
      <c r="C32" s="221">
        <f t="shared" si="3"/>
        <v>4085.26</v>
      </c>
      <c r="D32" s="221">
        <f t="shared" si="6"/>
        <v>4085.26</v>
      </c>
      <c r="E32" s="221">
        <f t="shared" si="7"/>
        <v>4085.26</v>
      </c>
      <c r="F32" s="221">
        <v>3426.49</v>
      </c>
      <c r="G32" s="221">
        <v>658.77</v>
      </c>
      <c r="H32" s="221"/>
      <c r="I32" s="221"/>
      <c r="J32" s="221"/>
      <c r="K32" s="221">
        <f t="shared" si="2"/>
        <v>4085.26</v>
      </c>
      <c r="L32" s="221">
        <f t="shared" si="4"/>
        <v>4085.26</v>
      </c>
      <c r="M32" s="221">
        <f t="shared" si="5"/>
        <v>4085.26</v>
      </c>
      <c r="N32" s="221">
        <v>3426.49</v>
      </c>
      <c r="O32" s="221">
        <v>658.77</v>
      </c>
      <c r="P32" s="221"/>
      <c r="Q32" s="221"/>
      <c r="R32" s="221"/>
    </row>
    <row r="33" s="209" customFormat="1" ht="45" customHeight="1" spans="1:18">
      <c r="A33" s="219" t="s">
        <v>163</v>
      </c>
      <c r="B33" s="220" t="s">
        <v>40</v>
      </c>
      <c r="C33" s="221">
        <f t="shared" si="3"/>
        <v>565.41</v>
      </c>
      <c r="D33" s="221">
        <f t="shared" si="6"/>
        <v>565.41</v>
      </c>
      <c r="E33" s="221">
        <f t="shared" si="7"/>
        <v>345.41</v>
      </c>
      <c r="F33" s="221">
        <v>319.19</v>
      </c>
      <c r="G33" s="221">
        <v>26.22</v>
      </c>
      <c r="H33" s="221">
        <v>220</v>
      </c>
      <c r="I33" s="221"/>
      <c r="J33" s="221"/>
      <c r="K33" s="221">
        <f t="shared" si="2"/>
        <v>565.41</v>
      </c>
      <c r="L33" s="221">
        <f t="shared" si="4"/>
        <v>565.41</v>
      </c>
      <c r="M33" s="221">
        <f t="shared" si="5"/>
        <v>345.41</v>
      </c>
      <c r="N33" s="221">
        <v>319.19</v>
      </c>
      <c r="O33" s="221">
        <v>26.22</v>
      </c>
      <c r="P33" s="221">
        <v>220</v>
      </c>
      <c r="Q33" s="221"/>
      <c r="R33" s="221"/>
    </row>
    <row r="34" s="209" customFormat="1" ht="45" customHeight="1" spans="1:18">
      <c r="A34" s="219" t="s">
        <v>164</v>
      </c>
      <c r="B34" s="220" t="s">
        <v>41</v>
      </c>
      <c r="C34" s="221">
        <f t="shared" si="3"/>
        <v>403.71</v>
      </c>
      <c r="D34" s="221">
        <f t="shared" si="6"/>
        <v>401.71</v>
      </c>
      <c r="E34" s="221">
        <f t="shared" si="7"/>
        <v>401.71</v>
      </c>
      <c r="F34" s="221">
        <v>377.33</v>
      </c>
      <c r="G34" s="221">
        <v>24.38</v>
      </c>
      <c r="H34" s="221"/>
      <c r="I34" s="221">
        <v>2</v>
      </c>
      <c r="J34" s="221"/>
      <c r="K34" s="221">
        <f t="shared" si="2"/>
        <v>403.71</v>
      </c>
      <c r="L34" s="221">
        <f t="shared" si="4"/>
        <v>401.71</v>
      </c>
      <c r="M34" s="221">
        <f t="shared" si="5"/>
        <v>401.71</v>
      </c>
      <c r="N34" s="221">
        <v>377.33</v>
      </c>
      <c r="O34" s="221">
        <v>24.38</v>
      </c>
      <c r="P34" s="221"/>
      <c r="Q34" s="221">
        <v>2</v>
      </c>
      <c r="R34" s="221"/>
    </row>
    <row r="35" s="209" customFormat="1" ht="45" customHeight="1" spans="1:18">
      <c r="A35" s="219" t="s">
        <v>165</v>
      </c>
      <c r="B35" s="220" t="s">
        <v>42</v>
      </c>
      <c r="C35" s="221">
        <f t="shared" si="3"/>
        <v>62.63</v>
      </c>
      <c r="D35" s="221">
        <f t="shared" si="6"/>
        <v>62.63</v>
      </c>
      <c r="E35" s="221">
        <f t="shared" si="7"/>
        <v>62.63</v>
      </c>
      <c r="F35" s="221">
        <v>58.04</v>
      </c>
      <c r="G35" s="221">
        <v>4.59</v>
      </c>
      <c r="H35" s="221"/>
      <c r="I35" s="221"/>
      <c r="J35" s="221"/>
      <c r="K35" s="221">
        <f t="shared" si="2"/>
        <v>62.63</v>
      </c>
      <c r="L35" s="221">
        <f t="shared" si="4"/>
        <v>62.63</v>
      </c>
      <c r="M35" s="221">
        <f t="shared" si="5"/>
        <v>62.63</v>
      </c>
      <c r="N35" s="221">
        <v>58.04</v>
      </c>
      <c r="O35" s="221">
        <v>4.59</v>
      </c>
      <c r="P35" s="221"/>
      <c r="Q35" s="221"/>
      <c r="R35" s="221"/>
    </row>
    <row r="36" s="209" customFormat="1" ht="45" customHeight="1" spans="1:18">
      <c r="A36" s="219" t="s">
        <v>166</v>
      </c>
      <c r="B36" s="220" t="s">
        <v>43</v>
      </c>
      <c r="C36" s="221">
        <f t="shared" si="3"/>
        <v>9335.67</v>
      </c>
      <c r="D36" s="221">
        <f t="shared" si="6"/>
        <v>2972.92</v>
      </c>
      <c r="E36" s="221">
        <f t="shared" si="7"/>
        <v>2972.92</v>
      </c>
      <c r="F36" s="221">
        <v>2818.41</v>
      </c>
      <c r="G36" s="221">
        <v>154.51</v>
      </c>
      <c r="H36" s="221"/>
      <c r="I36" s="221">
        <v>6362.75</v>
      </c>
      <c r="J36" s="221"/>
      <c r="K36" s="221">
        <f t="shared" si="2"/>
        <v>9335.67</v>
      </c>
      <c r="L36" s="221">
        <f t="shared" si="4"/>
        <v>2972.92</v>
      </c>
      <c r="M36" s="221">
        <f t="shared" si="5"/>
        <v>2972.92</v>
      </c>
      <c r="N36" s="221">
        <v>2818.41</v>
      </c>
      <c r="O36" s="221">
        <v>154.51</v>
      </c>
      <c r="P36" s="221"/>
      <c r="Q36" s="221">
        <v>6362.75</v>
      </c>
      <c r="R36" s="221"/>
    </row>
    <row r="37" s="209" customFormat="1" ht="45" customHeight="1" spans="1:18">
      <c r="A37" s="219" t="s">
        <v>167</v>
      </c>
      <c r="B37" s="220" t="s">
        <v>44</v>
      </c>
      <c r="C37" s="221">
        <f t="shared" si="3"/>
        <v>284.16</v>
      </c>
      <c r="D37" s="221">
        <f t="shared" si="6"/>
        <v>284.16</v>
      </c>
      <c r="E37" s="221">
        <f t="shared" si="7"/>
        <v>284.16</v>
      </c>
      <c r="F37" s="221">
        <v>265.51</v>
      </c>
      <c r="G37" s="221">
        <v>18.65</v>
      </c>
      <c r="H37" s="221"/>
      <c r="I37" s="221"/>
      <c r="J37" s="221"/>
      <c r="K37" s="221">
        <f t="shared" si="2"/>
        <v>284.16</v>
      </c>
      <c r="L37" s="221">
        <f t="shared" si="4"/>
        <v>284.16</v>
      </c>
      <c r="M37" s="221">
        <f t="shared" si="5"/>
        <v>284.16</v>
      </c>
      <c r="N37" s="221">
        <v>265.51</v>
      </c>
      <c r="O37" s="221">
        <v>18.65</v>
      </c>
      <c r="P37" s="221"/>
      <c r="Q37" s="221"/>
      <c r="R37" s="221"/>
    </row>
    <row r="38" s="209" customFormat="1" ht="45" customHeight="1" spans="1:18">
      <c r="A38" s="219" t="s">
        <v>168</v>
      </c>
      <c r="B38" s="220" t="s">
        <v>45</v>
      </c>
      <c r="C38" s="221">
        <f t="shared" si="3"/>
        <v>734.46</v>
      </c>
      <c r="D38" s="221">
        <f t="shared" si="6"/>
        <v>534.83</v>
      </c>
      <c r="E38" s="221">
        <f t="shared" si="7"/>
        <v>534.83</v>
      </c>
      <c r="F38" s="221">
        <v>496.27</v>
      </c>
      <c r="G38" s="221">
        <v>38.56</v>
      </c>
      <c r="H38" s="221"/>
      <c r="I38" s="221"/>
      <c r="J38" s="221">
        <v>199.63</v>
      </c>
      <c r="K38" s="221">
        <f t="shared" si="2"/>
        <v>734.46</v>
      </c>
      <c r="L38" s="221">
        <f t="shared" si="4"/>
        <v>534.83</v>
      </c>
      <c r="M38" s="221">
        <f t="shared" si="5"/>
        <v>534.83</v>
      </c>
      <c r="N38" s="221">
        <v>496.27</v>
      </c>
      <c r="O38" s="221">
        <v>38.56</v>
      </c>
      <c r="P38" s="221"/>
      <c r="Q38" s="221"/>
      <c r="R38" s="221">
        <v>199.63</v>
      </c>
    </row>
    <row r="39" s="209" customFormat="1" ht="45" customHeight="1" spans="1:18">
      <c r="A39" s="219" t="s">
        <v>169</v>
      </c>
      <c r="B39" s="220" t="s">
        <v>46</v>
      </c>
      <c r="C39" s="221">
        <f t="shared" si="3"/>
        <v>893.2</v>
      </c>
      <c r="D39" s="221">
        <f t="shared" si="6"/>
        <v>893.2</v>
      </c>
      <c r="E39" s="221">
        <f t="shared" si="7"/>
        <v>893.2</v>
      </c>
      <c r="F39" s="221">
        <v>831.5</v>
      </c>
      <c r="G39" s="221">
        <v>61.7</v>
      </c>
      <c r="H39" s="221"/>
      <c r="I39" s="221"/>
      <c r="J39" s="221"/>
      <c r="K39" s="221">
        <f t="shared" si="2"/>
        <v>893.2</v>
      </c>
      <c r="L39" s="221">
        <f t="shared" si="4"/>
        <v>893.2</v>
      </c>
      <c r="M39" s="221">
        <f t="shared" si="5"/>
        <v>893.2</v>
      </c>
      <c r="N39" s="221">
        <v>831.5</v>
      </c>
      <c r="O39" s="221">
        <v>61.7</v>
      </c>
      <c r="P39" s="221"/>
      <c r="Q39" s="221"/>
      <c r="R39" s="221"/>
    </row>
    <row r="40" s="209" customFormat="1" ht="45" customHeight="1" spans="1:18">
      <c r="A40" s="219" t="s">
        <v>170</v>
      </c>
      <c r="B40" s="220" t="s">
        <v>47</v>
      </c>
      <c r="C40" s="221">
        <f t="shared" si="3"/>
        <v>3119.56</v>
      </c>
      <c r="D40" s="221">
        <f t="shared" si="6"/>
        <v>3002.56</v>
      </c>
      <c r="E40" s="221">
        <f t="shared" si="7"/>
        <v>3002.56</v>
      </c>
      <c r="F40" s="221">
        <v>2844.71</v>
      </c>
      <c r="G40" s="221">
        <v>157.85</v>
      </c>
      <c r="H40" s="221"/>
      <c r="I40" s="221">
        <v>117</v>
      </c>
      <c r="J40" s="221"/>
      <c r="K40" s="221">
        <f t="shared" si="2"/>
        <v>3119.56</v>
      </c>
      <c r="L40" s="221">
        <f t="shared" si="4"/>
        <v>3002.56</v>
      </c>
      <c r="M40" s="221">
        <f t="shared" si="5"/>
        <v>3002.56</v>
      </c>
      <c r="N40" s="221">
        <v>2844.71</v>
      </c>
      <c r="O40" s="221">
        <v>157.85</v>
      </c>
      <c r="P40" s="221"/>
      <c r="Q40" s="221">
        <v>117</v>
      </c>
      <c r="R40" s="221"/>
    </row>
    <row r="41" s="209" customFormat="1" ht="45" customHeight="1" spans="1:18">
      <c r="A41" s="219" t="s">
        <v>171</v>
      </c>
      <c r="B41" s="220" t="s">
        <v>48</v>
      </c>
      <c r="C41" s="221">
        <f t="shared" ref="C41:C61" si="8">D41+I41+J41</f>
        <v>2444.28</v>
      </c>
      <c r="D41" s="221">
        <f t="shared" si="6"/>
        <v>2444.28</v>
      </c>
      <c r="E41" s="221">
        <f t="shared" si="7"/>
        <v>2444.28</v>
      </c>
      <c r="F41" s="221">
        <v>2316.47</v>
      </c>
      <c r="G41" s="221">
        <v>127.81</v>
      </c>
      <c r="H41" s="221"/>
      <c r="I41" s="221"/>
      <c r="J41" s="221"/>
      <c r="K41" s="221">
        <f t="shared" si="2"/>
        <v>2444.28</v>
      </c>
      <c r="L41" s="221">
        <f t="shared" si="4"/>
        <v>2444.28</v>
      </c>
      <c r="M41" s="221">
        <f t="shared" si="5"/>
        <v>2444.28</v>
      </c>
      <c r="N41" s="221">
        <v>2316.47</v>
      </c>
      <c r="O41" s="221">
        <v>127.81</v>
      </c>
      <c r="P41" s="221"/>
      <c r="Q41" s="221"/>
      <c r="R41" s="221"/>
    </row>
    <row r="42" s="209" customFormat="1" ht="45" customHeight="1" spans="1:18">
      <c r="A42" s="219" t="s">
        <v>172</v>
      </c>
      <c r="B42" s="220" t="s">
        <v>49</v>
      </c>
      <c r="C42" s="221">
        <f t="shared" si="8"/>
        <v>2002.63</v>
      </c>
      <c r="D42" s="221">
        <f t="shared" ref="D42:D61" si="9">E42+H42</f>
        <v>2002.63</v>
      </c>
      <c r="E42" s="221">
        <f t="shared" ref="E42:E61" si="10">F42+G42</f>
        <v>2002.63</v>
      </c>
      <c r="F42" s="221">
        <v>1899.26</v>
      </c>
      <c r="G42" s="221">
        <v>103.37</v>
      </c>
      <c r="H42" s="221"/>
      <c r="I42" s="221"/>
      <c r="J42" s="221"/>
      <c r="K42" s="221">
        <f t="shared" si="2"/>
        <v>2002.63</v>
      </c>
      <c r="L42" s="221">
        <f t="shared" si="4"/>
        <v>2002.63</v>
      </c>
      <c r="M42" s="221">
        <f t="shared" si="5"/>
        <v>2002.63</v>
      </c>
      <c r="N42" s="221">
        <v>1899.26</v>
      </c>
      <c r="O42" s="221">
        <v>103.37</v>
      </c>
      <c r="P42" s="221"/>
      <c r="Q42" s="221"/>
      <c r="R42" s="221"/>
    </row>
    <row r="43" s="209" customFormat="1" ht="45" customHeight="1" spans="1:18">
      <c r="A43" s="219" t="s">
        <v>173</v>
      </c>
      <c r="B43" s="220" t="s">
        <v>50</v>
      </c>
      <c r="C43" s="221">
        <f t="shared" si="8"/>
        <v>1608.31</v>
      </c>
      <c r="D43" s="221">
        <f t="shared" si="9"/>
        <v>1555.31</v>
      </c>
      <c r="E43" s="221">
        <f t="shared" si="10"/>
        <v>1555.31</v>
      </c>
      <c r="F43" s="221">
        <v>1467.31</v>
      </c>
      <c r="G43" s="221">
        <v>88</v>
      </c>
      <c r="H43" s="221"/>
      <c r="I43" s="221">
        <v>53</v>
      </c>
      <c r="J43" s="221"/>
      <c r="K43" s="221">
        <f t="shared" si="2"/>
        <v>1608.31</v>
      </c>
      <c r="L43" s="221">
        <f t="shared" si="4"/>
        <v>1555.31</v>
      </c>
      <c r="M43" s="221">
        <f t="shared" si="5"/>
        <v>1555.31</v>
      </c>
      <c r="N43" s="221">
        <v>1467.31</v>
      </c>
      <c r="O43" s="221">
        <v>88</v>
      </c>
      <c r="P43" s="221"/>
      <c r="Q43" s="221">
        <v>53</v>
      </c>
      <c r="R43" s="221"/>
    </row>
    <row r="44" s="209" customFormat="1" ht="45" customHeight="1" spans="1:18">
      <c r="A44" s="219" t="s">
        <v>174</v>
      </c>
      <c r="B44" s="220" t="s">
        <v>51</v>
      </c>
      <c r="C44" s="221">
        <f t="shared" si="8"/>
        <v>676.82</v>
      </c>
      <c r="D44" s="221">
        <f t="shared" si="9"/>
        <v>660.98</v>
      </c>
      <c r="E44" s="221">
        <f t="shared" si="10"/>
        <v>660.98</v>
      </c>
      <c r="F44" s="221">
        <v>621.27</v>
      </c>
      <c r="G44" s="221">
        <v>39.71</v>
      </c>
      <c r="H44" s="221"/>
      <c r="I44" s="221"/>
      <c r="J44" s="221">
        <v>15.84</v>
      </c>
      <c r="K44" s="221">
        <f t="shared" si="2"/>
        <v>676.82</v>
      </c>
      <c r="L44" s="221">
        <f t="shared" si="4"/>
        <v>660.98</v>
      </c>
      <c r="M44" s="221">
        <f t="shared" si="5"/>
        <v>660.98</v>
      </c>
      <c r="N44" s="221">
        <v>621.27</v>
      </c>
      <c r="O44" s="221">
        <v>39.71</v>
      </c>
      <c r="P44" s="221"/>
      <c r="Q44" s="221"/>
      <c r="R44" s="221">
        <v>15.84</v>
      </c>
    </row>
    <row r="45" s="209" customFormat="1" ht="45" customHeight="1" spans="1:18">
      <c r="A45" s="219" t="s">
        <v>175</v>
      </c>
      <c r="B45" s="220" t="s">
        <v>52</v>
      </c>
      <c r="C45" s="221">
        <f t="shared" si="8"/>
        <v>707.19</v>
      </c>
      <c r="D45" s="221">
        <f t="shared" si="9"/>
        <v>707.19</v>
      </c>
      <c r="E45" s="221">
        <f t="shared" si="10"/>
        <v>707.19</v>
      </c>
      <c r="F45" s="221">
        <v>661.53</v>
      </c>
      <c r="G45" s="221">
        <v>45.66</v>
      </c>
      <c r="H45" s="221"/>
      <c r="I45" s="221"/>
      <c r="J45" s="221"/>
      <c r="K45" s="221">
        <f t="shared" si="2"/>
        <v>707.19</v>
      </c>
      <c r="L45" s="221">
        <f t="shared" si="4"/>
        <v>707.19</v>
      </c>
      <c r="M45" s="221">
        <f t="shared" si="5"/>
        <v>707.19</v>
      </c>
      <c r="N45" s="221">
        <v>661.53</v>
      </c>
      <c r="O45" s="221">
        <v>45.66</v>
      </c>
      <c r="P45" s="221"/>
      <c r="Q45" s="221"/>
      <c r="R45" s="221"/>
    </row>
    <row r="46" s="209" customFormat="1" ht="45" customHeight="1" spans="1:18">
      <c r="A46" s="219" t="s">
        <v>176</v>
      </c>
      <c r="B46" s="220" t="s">
        <v>53</v>
      </c>
      <c r="C46" s="221">
        <f t="shared" si="8"/>
        <v>1861.64</v>
      </c>
      <c r="D46" s="221">
        <f t="shared" si="9"/>
        <v>1359.88</v>
      </c>
      <c r="E46" s="221">
        <f t="shared" si="10"/>
        <v>1359.88</v>
      </c>
      <c r="F46" s="221">
        <v>1257.74</v>
      </c>
      <c r="G46" s="221">
        <v>102.14</v>
      </c>
      <c r="H46" s="221"/>
      <c r="I46" s="221"/>
      <c r="J46" s="221">
        <f>442.14+59.62</f>
        <v>501.76</v>
      </c>
      <c r="K46" s="221">
        <f t="shared" si="2"/>
        <v>1861.64</v>
      </c>
      <c r="L46" s="221">
        <f t="shared" si="4"/>
        <v>1359.88</v>
      </c>
      <c r="M46" s="221">
        <f t="shared" si="5"/>
        <v>1359.88</v>
      </c>
      <c r="N46" s="221">
        <v>1257.74</v>
      </c>
      <c r="O46" s="221">
        <v>102.14</v>
      </c>
      <c r="P46" s="221"/>
      <c r="Q46" s="221"/>
      <c r="R46" s="221">
        <f>442.14+59.62</f>
        <v>501.76</v>
      </c>
    </row>
    <row r="47" s="209" customFormat="1" ht="45" customHeight="1" spans="1:18">
      <c r="A47" s="219" t="s">
        <v>177</v>
      </c>
      <c r="B47" s="220" t="s">
        <v>54</v>
      </c>
      <c r="C47" s="221">
        <f t="shared" si="8"/>
        <v>346.88</v>
      </c>
      <c r="D47" s="221">
        <f t="shared" si="9"/>
        <v>346.88</v>
      </c>
      <c r="E47" s="221">
        <f t="shared" si="10"/>
        <v>346.88</v>
      </c>
      <c r="F47" s="221">
        <v>318.46</v>
      </c>
      <c r="G47" s="221">
        <v>28.42</v>
      </c>
      <c r="H47" s="221"/>
      <c r="I47" s="221"/>
      <c r="J47" s="221"/>
      <c r="K47" s="221">
        <f t="shared" si="2"/>
        <v>346.88</v>
      </c>
      <c r="L47" s="221">
        <f t="shared" si="4"/>
        <v>346.88</v>
      </c>
      <c r="M47" s="221">
        <f t="shared" si="5"/>
        <v>346.88</v>
      </c>
      <c r="N47" s="221">
        <v>318.46</v>
      </c>
      <c r="O47" s="221">
        <v>28.42</v>
      </c>
      <c r="P47" s="221"/>
      <c r="Q47" s="221"/>
      <c r="R47" s="221"/>
    </row>
    <row r="48" s="209" customFormat="1" ht="45" customHeight="1" spans="1:18">
      <c r="A48" s="219" t="s">
        <v>178</v>
      </c>
      <c r="B48" s="220" t="s">
        <v>55</v>
      </c>
      <c r="C48" s="221">
        <f t="shared" si="8"/>
        <v>1395.08</v>
      </c>
      <c r="D48" s="221">
        <f t="shared" si="9"/>
        <v>1383.08</v>
      </c>
      <c r="E48" s="221">
        <f t="shared" si="10"/>
        <v>1383.08</v>
      </c>
      <c r="F48" s="221">
        <v>1306.14</v>
      </c>
      <c r="G48" s="221">
        <v>76.94</v>
      </c>
      <c r="H48" s="221"/>
      <c r="I48" s="221">
        <v>12</v>
      </c>
      <c r="J48" s="221"/>
      <c r="K48" s="221">
        <f t="shared" si="2"/>
        <v>1395.08</v>
      </c>
      <c r="L48" s="221">
        <f t="shared" si="4"/>
        <v>1383.08</v>
      </c>
      <c r="M48" s="221">
        <f t="shared" si="5"/>
        <v>1383.08</v>
      </c>
      <c r="N48" s="221">
        <v>1306.14</v>
      </c>
      <c r="O48" s="221">
        <v>76.94</v>
      </c>
      <c r="P48" s="221"/>
      <c r="Q48" s="221">
        <v>12</v>
      </c>
      <c r="R48" s="221"/>
    </row>
    <row r="49" s="209" customFormat="1" ht="45" customHeight="1" spans="1:18">
      <c r="A49" s="219" t="s">
        <v>179</v>
      </c>
      <c r="B49" s="220" t="s">
        <v>56</v>
      </c>
      <c r="C49" s="221">
        <f t="shared" si="8"/>
        <v>1759.87</v>
      </c>
      <c r="D49" s="221">
        <f t="shared" si="9"/>
        <v>1694.04</v>
      </c>
      <c r="E49" s="221">
        <f t="shared" si="10"/>
        <v>1694.04</v>
      </c>
      <c r="F49" s="221">
        <v>1610.88</v>
      </c>
      <c r="G49" s="221">
        <v>83.16</v>
      </c>
      <c r="H49" s="221"/>
      <c r="I49" s="221"/>
      <c r="J49" s="221">
        <v>65.83</v>
      </c>
      <c r="K49" s="221">
        <f t="shared" si="2"/>
        <v>1759.87</v>
      </c>
      <c r="L49" s="221">
        <f t="shared" si="4"/>
        <v>1694.04</v>
      </c>
      <c r="M49" s="221">
        <f t="shared" si="5"/>
        <v>1694.04</v>
      </c>
      <c r="N49" s="221">
        <v>1610.88</v>
      </c>
      <c r="O49" s="221">
        <v>83.16</v>
      </c>
      <c r="P49" s="221"/>
      <c r="Q49" s="221"/>
      <c r="R49" s="221">
        <v>65.83</v>
      </c>
    </row>
    <row r="50" s="209" customFormat="1" ht="45" customHeight="1" spans="1:18">
      <c r="A50" s="219" t="s">
        <v>180</v>
      </c>
      <c r="B50" s="220" t="s">
        <v>57</v>
      </c>
      <c r="C50" s="221">
        <f t="shared" si="8"/>
        <v>2069.91</v>
      </c>
      <c r="D50" s="221">
        <f t="shared" si="9"/>
        <v>2029.91</v>
      </c>
      <c r="E50" s="221">
        <f t="shared" si="10"/>
        <v>2029.91</v>
      </c>
      <c r="F50" s="221">
        <v>1927.39</v>
      </c>
      <c r="G50" s="221">
        <v>102.52</v>
      </c>
      <c r="H50" s="221"/>
      <c r="I50" s="221">
        <v>40</v>
      </c>
      <c r="J50" s="221"/>
      <c r="K50" s="221">
        <f t="shared" si="2"/>
        <v>2069.91</v>
      </c>
      <c r="L50" s="221">
        <f t="shared" si="4"/>
        <v>2029.91</v>
      </c>
      <c r="M50" s="221">
        <f t="shared" si="5"/>
        <v>2029.91</v>
      </c>
      <c r="N50" s="221">
        <v>1927.39</v>
      </c>
      <c r="O50" s="221">
        <v>102.52</v>
      </c>
      <c r="P50" s="221"/>
      <c r="Q50" s="221">
        <v>40</v>
      </c>
      <c r="R50" s="221"/>
    </row>
    <row r="51" s="209" customFormat="1" ht="45" customHeight="1" spans="1:18">
      <c r="A51" s="219" t="s">
        <v>181</v>
      </c>
      <c r="B51" s="220" t="s">
        <v>58</v>
      </c>
      <c r="C51" s="221">
        <f t="shared" si="8"/>
        <v>1685.01</v>
      </c>
      <c r="D51" s="221">
        <f t="shared" si="9"/>
        <v>1635.01</v>
      </c>
      <c r="E51" s="221">
        <f t="shared" si="10"/>
        <v>1635.01</v>
      </c>
      <c r="F51" s="221">
        <v>1548.12</v>
      </c>
      <c r="G51" s="221">
        <v>86.89</v>
      </c>
      <c r="H51" s="221"/>
      <c r="I51" s="221">
        <v>50</v>
      </c>
      <c r="J51" s="221"/>
      <c r="K51" s="221">
        <f t="shared" si="2"/>
        <v>1685.01</v>
      </c>
      <c r="L51" s="221">
        <f t="shared" si="4"/>
        <v>1635.01</v>
      </c>
      <c r="M51" s="221">
        <f t="shared" si="5"/>
        <v>1635.01</v>
      </c>
      <c r="N51" s="221">
        <v>1548.12</v>
      </c>
      <c r="O51" s="221">
        <v>86.89</v>
      </c>
      <c r="P51" s="221"/>
      <c r="Q51" s="221">
        <v>50</v>
      </c>
      <c r="R51" s="221"/>
    </row>
    <row r="52" s="209" customFormat="1" ht="45" customHeight="1" spans="1:18">
      <c r="A52" s="219" t="s">
        <v>182</v>
      </c>
      <c r="B52" s="220" t="s">
        <v>59</v>
      </c>
      <c r="C52" s="221">
        <f t="shared" si="8"/>
        <v>2300.58</v>
      </c>
      <c r="D52" s="221">
        <f t="shared" si="9"/>
        <v>2268.58</v>
      </c>
      <c r="E52" s="221">
        <f t="shared" si="10"/>
        <v>2268.58</v>
      </c>
      <c r="F52" s="221">
        <v>2149.57</v>
      </c>
      <c r="G52" s="221">
        <v>119.01</v>
      </c>
      <c r="H52" s="221"/>
      <c r="I52" s="221"/>
      <c r="J52" s="221">
        <v>32</v>
      </c>
      <c r="K52" s="221">
        <f t="shared" si="2"/>
        <v>2300.58</v>
      </c>
      <c r="L52" s="221">
        <f t="shared" si="4"/>
        <v>2268.58</v>
      </c>
      <c r="M52" s="221">
        <f t="shared" si="5"/>
        <v>2268.58</v>
      </c>
      <c r="N52" s="221">
        <v>2149.57</v>
      </c>
      <c r="O52" s="221">
        <v>119.01</v>
      </c>
      <c r="P52" s="221"/>
      <c r="Q52" s="221"/>
      <c r="R52" s="221">
        <v>32</v>
      </c>
    </row>
    <row r="53" s="209" customFormat="1" ht="45" customHeight="1" spans="1:18">
      <c r="A53" s="219" t="s">
        <v>183</v>
      </c>
      <c r="B53" s="220" t="s">
        <v>60</v>
      </c>
      <c r="C53" s="221">
        <f t="shared" si="8"/>
        <v>1344.4</v>
      </c>
      <c r="D53" s="221">
        <f t="shared" si="9"/>
        <v>1344.4</v>
      </c>
      <c r="E53" s="221">
        <f t="shared" si="10"/>
        <v>1344.4</v>
      </c>
      <c r="F53" s="221">
        <v>1273.55</v>
      </c>
      <c r="G53" s="221">
        <v>70.85</v>
      </c>
      <c r="H53" s="221"/>
      <c r="I53" s="221"/>
      <c r="J53" s="221"/>
      <c r="K53" s="221">
        <f t="shared" si="2"/>
        <v>1344.4</v>
      </c>
      <c r="L53" s="221">
        <f t="shared" si="4"/>
        <v>1344.4</v>
      </c>
      <c r="M53" s="221">
        <f t="shared" si="5"/>
        <v>1344.4</v>
      </c>
      <c r="N53" s="221">
        <v>1273.55</v>
      </c>
      <c r="O53" s="221">
        <v>70.85</v>
      </c>
      <c r="P53" s="221"/>
      <c r="Q53" s="221"/>
      <c r="R53" s="221"/>
    </row>
    <row r="54" s="209" customFormat="1" ht="45" customHeight="1" spans="1:18">
      <c r="A54" s="219" t="s">
        <v>184</v>
      </c>
      <c r="B54" s="220" t="s">
        <v>61</v>
      </c>
      <c r="C54" s="221">
        <f t="shared" si="8"/>
        <v>1999.7</v>
      </c>
      <c r="D54" s="221">
        <f t="shared" si="9"/>
        <v>1601.7</v>
      </c>
      <c r="E54" s="221">
        <f t="shared" si="10"/>
        <v>1601.7</v>
      </c>
      <c r="F54" s="221">
        <v>1483.59</v>
      </c>
      <c r="G54" s="221">
        <v>118.11</v>
      </c>
      <c r="H54" s="221"/>
      <c r="I54" s="221"/>
      <c r="J54" s="221">
        <f>240+158</f>
        <v>398</v>
      </c>
      <c r="K54" s="221">
        <f t="shared" si="2"/>
        <v>1999.7</v>
      </c>
      <c r="L54" s="221">
        <f t="shared" si="4"/>
        <v>1601.7</v>
      </c>
      <c r="M54" s="221">
        <f t="shared" si="5"/>
        <v>1601.7</v>
      </c>
      <c r="N54" s="221">
        <v>1483.59</v>
      </c>
      <c r="O54" s="221">
        <v>118.11</v>
      </c>
      <c r="P54" s="221"/>
      <c r="Q54" s="221"/>
      <c r="R54" s="221">
        <f>240+158</f>
        <v>398</v>
      </c>
    </row>
    <row r="55" s="209" customFormat="1" ht="45" customHeight="1" spans="1:18">
      <c r="A55" s="219" t="s">
        <v>185</v>
      </c>
      <c r="B55" s="220" t="s">
        <v>62</v>
      </c>
      <c r="C55" s="221">
        <f t="shared" si="8"/>
        <v>846.68</v>
      </c>
      <c r="D55" s="221">
        <f t="shared" si="9"/>
        <v>846.68</v>
      </c>
      <c r="E55" s="221">
        <f t="shared" si="10"/>
        <v>301.68</v>
      </c>
      <c r="F55" s="221">
        <v>276.69</v>
      </c>
      <c r="G55" s="221">
        <v>24.99</v>
      </c>
      <c r="H55" s="221">
        <v>545</v>
      </c>
      <c r="I55" s="221"/>
      <c r="J55" s="221"/>
      <c r="K55" s="221">
        <f t="shared" si="2"/>
        <v>846.68</v>
      </c>
      <c r="L55" s="221">
        <f t="shared" si="4"/>
        <v>846.68</v>
      </c>
      <c r="M55" s="221">
        <f t="shared" si="5"/>
        <v>301.68</v>
      </c>
      <c r="N55" s="221">
        <v>276.69</v>
      </c>
      <c r="O55" s="221">
        <v>24.99</v>
      </c>
      <c r="P55" s="221">
        <v>545</v>
      </c>
      <c r="Q55" s="221"/>
      <c r="R55" s="221"/>
    </row>
    <row r="56" s="209" customFormat="1" ht="45" customHeight="1" spans="1:18">
      <c r="A56" s="219" t="s">
        <v>186</v>
      </c>
      <c r="B56" s="220" t="s">
        <v>63</v>
      </c>
      <c r="C56" s="221">
        <f t="shared" si="8"/>
        <v>117.46</v>
      </c>
      <c r="D56" s="221">
        <f t="shared" si="9"/>
        <v>117.46</v>
      </c>
      <c r="E56" s="221">
        <f t="shared" si="10"/>
        <v>117.46</v>
      </c>
      <c r="F56" s="221">
        <v>105.73</v>
      </c>
      <c r="G56" s="221">
        <v>11.73</v>
      </c>
      <c r="H56" s="221"/>
      <c r="I56" s="221"/>
      <c r="J56" s="221"/>
      <c r="K56" s="221">
        <f t="shared" si="2"/>
        <v>117.46</v>
      </c>
      <c r="L56" s="221">
        <f t="shared" si="4"/>
        <v>117.46</v>
      </c>
      <c r="M56" s="221">
        <f t="shared" si="5"/>
        <v>117.46</v>
      </c>
      <c r="N56" s="221">
        <v>105.73</v>
      </c>
      <c r="O56" s="221">
        <v>11.73</v>
      </c>
      <c r="P56" s="221"/>
      <c r="Q56" s="221"/>
      <c r="R56" s="221"/>
    </row>
    <row r="57" s="209" customFormat="1" ht="45" customHeight="1" spans="1:18">
      <c r="A57" s="219" t="s">
        <v>187</v>
      </c>
      <c r="B57" s="220" t="s">
        <v>64</v>
      </c>
      <c r="C57" s="221">
        <f t="shared" si="8"/>
        <v>134.82</v>
      </c>
      <c r="D57" s="221">
        <f t="shared" si="9"/>
        <v>134.82</v>
      </c>
      <c r="E57" s="221">
        <f t="shared" si="10"/>
        <v>134.82</v>
      </c>
      <c r="F57" s="221">
        <v>123.55</v>
      </c>
      <c r="G57" s="221">
        <v>11.27</v>
      </c>
      <c r="H57" s="221"/>
      <c r="I57" s="221"/>
      <c r="J57" s="221"/>
      <c r="K57" s="221">
        <f t="shared" si="2"/>
        <v>134.82</v>
      </c>
      <c r="L57" s="221">
        <f t="shared" si="4"/>
        <v>134.82</v>
      </c>
      <c r="M57" s="221">
        <f t="shared" si="5"/>
        <v>134.82</v>
      </c>
      <c r="N57" s="221">
        <v>123.55</v>
      </c>
      <c r="O57" s="221">
        <v>11.27</v>
      </c>
      <c r="P57" s="221"/>
      <c r="Q57" s="221"/>
      <c r="R57" s="221"/>
    </row>
    <row r="58" s="209" customFormat="1" ht="45" customHeight="1" spans="1:18">
      <c r="A58" s="219" t="s">
        <v>188</v>
      </c>
      <c r="B58" s="220" t="s">
        <v>65</v>
      </c>
      <c r="C58" s="221">
        <f t="shared" si="8"/>
        <v>597.56</v>
      </c>
      <c r="D58" s="221">
        <f t="shared" si="9"/>
        <v>539.06</v>
      </c>
      <c r="E58" s="221">
        <f t="shared" si="10"/>
        <v>531.06</v>
      </c>
      <c r="F58" s="221">
        <v>483.39</v>
      </c>
      <c r="G58" s="221">
        <v>47.67</v>
      </c>
      <c r="H58" s="221">
        <v>8</v>
      </c>
      <c r="I58" s="221"/>
      <c r="J58" s="221">
        <v>58.5</v>
      </c>
      <c r="K58" s="221">
        <f t="shared" si="2"/>
        <v>597.56</v>
      </c>
      <c r="L58" s="221">
        <f t="shared" si="4"/>
        <v>539.06</v>
      </c>
      <c r="M58" s="221">
        <f t="shared" si="5"/>
        <v>531.06</v>
      </c>
      <c r="N58" s="221">
        <v>483.39</v>
      </c>
      <c r="O58" s="221">
        <v>47.67</v>
      </c>
      <c r="P58" s="221">
        <v>8</v>
      </c>
      <c r="Q58" s="221"/>
      <c r="R58" s="221">
        <v>58.5</v>
      </c>
    </row>
    <row r="59" s="209" customFormat="1" ht="45" customHeight="1" spans="1:18">
      <c r="A59" s="219" t="s">
        <v>189</v>
      </c>
      <c r="B59" s="220" t="s">
        <v>66</v>
      </c>
      <c r="C59" s="221">
        <f t="shared" si="8"/>
        <v>258.07</v>
      </c>
      <c r="D59" s="221">
        <f t="shared" si="9"/>
        <v>258.07</v>
      </c>
      <c r="E59" s="221">
        <f t="shared" si="10"/>
        <v>218.07</v>
      </c>
      <c r="F59" s="221">
        <v>205.01</v>
      </c>
      <c r="G59" s="221">
        <v>13.06</v>
      </c>
      <c r="H59" s="221">
        <v>40</v>
      </c>
      <c r="I59" s="221"/>
      <c r="J59" s="221"/>
      <c r="K59" s="221">
        <f t="shared" si="2"/>
        <v>258.07</v>
      </c>
      <c r="L59" s="221">
        <f t="shared" si="4"/>
        <v>258.07</v>
      </c>
      <c r="M59" s="221">
        <f t="shared" si="5"/>
        <v>218.07</v>
      </c>
      <c r="N59" s="221">
        <v>205.01</v>
      </c>
      <c r="O59" s="221">
        <v>13.06</v>
      </c>
      <c r="P59" s="221">
        <v>40</v>
      </c>
      <c r="Q59" s="221"/>
      <c r="R59" s="221"/>
    </row>
    <row r="60" s="209" customFormat="1" ht="45" customHeight="1" spans="1:18">
      <c r="A60" s="219" t="s">
        <v>190</v>
      </c>
      <c r="B60" s="220" t="s">
        <v>68</v>
      </c>
      <c r="C60" s="221">
        <f t="shared" si="8"/>
        <v>1053.03</v>
      </c>
      <c r="D60" s="221">
        <f t="shared" si="9"/>
        <v>1053.03</v>
      </c>
      <c r="E60" s="221">
        <f t="shared" si="10"/>
        <v>983.03</v>
      </c>
      <c r="F60" s="221">
        <v>925.38</v>
      </c>
      <c r="G60" s="221">
        <v>57.65</v>
      </c>
      <c r="H60" s="221">
        <v>70</v>
      </c>
      <c r="I60" s="221"/>
      <c r="J60" s="221"/>
      <c r="K60" s="221">
        <f t="shared" si="2"/>
        <v>1053.03</v>
      </c>
      <c r="L60" s="221">
        <f t="shared" si="4"/>
        <v>1053.03</v>
      </c>
      <c r="M60" s="221">
        <f t="shared" si="5"/>
        <v>983.03</v>
      </c>
      <c r="N60" s="221">
        <v>925.38</v>
      </c>
      <c r="O60" s="221">
        <v>57.65</v>
      </c>
      <c r="P60" s="221">
        <v>70</v>
      </c>
      <c r="Q60" s="221"/>
      <c r="R60" s="221"/>
    </row>
    <row r="61" s="209" customFormat="1" ht="45" customHeight="1" spans="1:18">
      <c r="A61" s="219" t="s">
        <v>191</v>
      </c>
      <c r="B61" s="220" t="s">
        <v>67</v>
      </c>
      <c r="C61" s="221">
        <f t="shared" si="8"/>
        <v>1483.06</v>
      </c>
      <c r="D61" s="221">
        <f t="shared" si="9"/>
        <v>1483.06</v>
      </c>
      <c r="E61" s="221">
        <f t="shared" si="10"/>
        <v>1418.06</v>
      </c>
      <c r="F61" s="221">
        <v>1328.31</v>
      </c>
      <c r="G61" s="221">
        <v>89.75</v>
      </c>
      <c r="H61" s="221">
        <v>65</v>
      </c>
      <c r="I61" s="221"/>
      <c r="J61" s="221"/>
      <c r="K61" s="221">
        <f t="shared" si="2"/>
        <v>1483.06</v>
      </c>
      <c r="L61" s="221">
        <f t="shared" si="4"/>
        <v>1483.06</v>
      </c>
      <c r="M61" s="221">
        <f t="shared" si="5"/>
        <v>1418.06</v>
      </c>
      <c r="N61" s="221">
        <v>1328.31</v>
      </c>
      <c r="O61" s="221">
        <v>89.75</v>
      </c>
      <c r="P61" s="221">
        <v>65</v>
      </c>
      <c r="Q61" s="221"/>
      <c r="R61" s="221"/>
    </row>
    <row r="62" spans="4:13">
      <c r="D62"/>
      <c r="E62"/>
      <c r="L62"/>
      <c r="M62"/>
    </row>
    <row r="63" spans="4:13">
      <c r="D63"/>
      <c r="E63"/>
      <c r="L63"/>
      <c r="M63"/>
    </row>
    <row r="64" spans="4:13">
      <c r="D64"/>
      <c r="E64"/>
      <c r="L64"/>
      <c r="M64"/>
    </row>
  </sheetData>
  <mergeCells count="21">
    <mergeCell ref="A1:B1"/>
    <mergeCell ref="A2:R2"/>
    <mergeCell ref="Q3:R3"/>
    <mergeCell ref="C4:J4"/>
    <mergeCell ref="K4:R4"/>
    <mergeCell ref="D5:H5"/>
    <mergeCell ref="L5:P5"/>
    <mergeCell ref="E6:G6"/>
    <mergeCell ref="M6:O6"/>
    <mergeCell ref="A4:A7"/>
    <mergeCell ref="B4:B7"/>
    <mergeCell ref="C5:C7"/>
    <mergeCell ref="D6:D7"/>
    <mergeCell ref="H6:H7"/>
    <mergeCell ref="I5:I7"/>
    <mergeCell ref="J5:J7"/>
    <mergeCell ref="K5:K7"/>
    <mergeCell ref="L6:L7"/>
    <mergeCell ref="P6:P7"/>
    <mergeCell ref="Q5:Q7"/>
    <mergeCell ref="R5:R7"/>
  </mergeCells>
  <pageMargins left="0.751388888888889" right="0.751388888888889" top="1" bottom="1" header="0.5" footer="0.5"/>
  <pageSetup paperSize="9" scale="6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showZeros="0" zoomScale="70" zoomScaleNormal="70" workbookViewId="0">
      <pane xSplit="2" ySplit="6" topLeftCell="C7" activePane="bottomRight" state="frozen"/>
      <selection/>
      <selection pane="topRight"/>
      <selection pane="bottomLeft"/>
      <selection pane="bottomRight" activeCell="J17" sqref="J17"/>
    </sheetView>
  </sheetViews>
  <sheetFormatPr defaultColWidth="9" defaultRowHeight="13.5" outlineLevelCol="7"/>
  <cols>
    <col min="1" max="1" width="14.925" customWidth="1"/>
    <col min="2" max="2" width="39.6833333333333" customWidth="1"/>
    <col min="3" max="3" width="12.8833333333333" customWidth="1"/>
    <col min="4" max="4" width="16.75" customWidth="1"/>
    <col min="5" max="7" width="15.275" customWidth="1"/>
    <col min="8" max="8" width="16" customWidth="1"/>
  </cols>
  <sheetData>
    <row r="1" ht="20.25" spans="1:2">
      <c r="A1" s="48" t="s">
        <v>192</v>
      </c>
      <c r="B1" s="48"/>
    </row>
    <row r="2" s="196" customFormat="1" ht="17.25" customHeight="1" spans="1:8">
      <c r="A2" s="83" t="s">
        <v>193</v>
      </c>
      <c r="B2" s="83"/>
      <c r="C2" s="83"/>
      <c r="D2" s="83"/>
      <c r="E2" s="83"/>
      <c r="F2" s="83"/>
      <c r="G2" s="83"/>
      <c r="H2" s="83"/>
    </row>
    <row r="3" s="196" customFormat="1" ht="17.25" customHeight="1" spans="1:8">
      <c r="A3" s="83"/>
      <c r="B3" s="83"/>
      <c r="C3" s="83"/>
      <c r="D3" s="83"/>
      <c r="E3" s="83"/>
      <c r="F3" s="83"/>
      <c r="G3" s="83"/>
      <c r="H3" s="83"/>
    </row>
    <row r="4" s="196" customFormat="1" ht="17.25" customHeight="1" spans="1:8">
      <c r="A4" s="198"/>
      <c r="B4" s="198"/>
      <c r="C4" s="198"/>
      <c r="D4" s="198"/>
      <c r="E4" s="198"/>
      <c r="F4" s="198"/>
      <c r="G4" s="198"/>
      <c r="H4" s="199" t="s">
        <v>2</v>
      </c>
    </row>
    <row r="5" s="197" customFormat="1" ht="24.95" customHeight="1" spans="1:8">
      <c r="A5" s="200" t="s">
        <v>3</v>
      </c>
      <c r="B5" s="140" t="s">
        <v>4</v>
      </c>
      <c r="C5" s="200" t="s">
        <v>5</v>
      </c>
      <c r="D5" s="200" t="s">
        <v>194</v>
      </c>
      <c r="E5" s="200" t="s">
        <v>195</v>
      </c>
      <c r="F5" s="200"/>
      <c r="G5" s="200"/>
      <c r="H5" s="200" t="s">
        <v>196</v>
      </c>
    </row>
    <row r="6" s="197" customFormat="1" ht="24.95" customHeight="1" spans="1:8">
      <c r="A6" s="201"/>
      <c r="B6" s="202"/>
      <c r="C6" s="203"/>
      <c r="D6" s="203"/>
      <c r="E6" s="204" t="s">
        <v>10</v>
      </c>
      <c r="F6" s="204" t="s">
        <v>197</v>
      </c>
      <c r="G6" s="204" t="s">
        <v>198</v>
      </c>
      <c r="H6" s="203"/>
    </row>
    <row r="7" s="47" customFormat="1" ht="24.95" customHeight="1" spans="1:8">
      <c r="A7" s="98" t="s">
        <v>199</v>
      </c>
      <c r="B7" s="205" t="s">
        <v>117</v>
      </c>
      <c r="C7" s="206">
        <f>D7+E7+H7</f>
        <v>608.56</v>
      </c>
      <c r="D7" s="206">
        <f>'附件1-1 森林植被恢复费'!D7</f>
        <v>60</v>
      </c>
      <c r="E7" s="206">
        <f>F7+G7</f>
        <v>271.56</v>
      </c>
      <c r="F7" s="206"/>
      <c r="G7" s="206">
        <f>SUM(G8:G13)</f>
        <v>271.56</v>
      </c>
      <c r="H7" s="206">
        <f>'附件1-3 林业发展补助资金、草原植被恢复费'!Q8</f>
        <v>277</v>
      </c>
    </row>
    <row r="8" s="47" customFormat="1" ht="24.95" customHeight="1" spans="1:8">
      <c r="A8" s="207" t="s">
        <v>135</v>
      </c>
      <c r="B8" s="101" t="s">
        <v>200</v>
      </c>
      <c r="C8" s="206">
        <v>213</v>
      </c>
      <c r="D8" s="208"/>
      <c r="E8" s="206">
        <f>F8+G8</f>
        <v>0</v>
      </c>
      <c r="F8" s="208"/>
      <c r="G8" s="208"/>
      <c r="H8" s="208">
        <v>213</v>
      </c>
    </row>
    <row r="9" s="47" customFormat="1" ht="24.95" customHeight="1" spans="1:8">
      <c r="A9" s="207">
        <v>2</v>
      </c>
      <c r="B9" s="101" t="s">
        <v>201</v>
      </c>
      <c r="C9" s="206">
        <v>10</v>
      </c>
      <c r="D9" s="208"/>
      <c r="E9" s="206"/>
      <c r="F9" s="208"/>
      <c r="G9" s="208"/>
      <c r="H9" s="208">
        <v>10</v>
      </c>
    </row>
    <row r="10" s="47" customFormat="1" ht="24.95" customHeight="1" spans="1:8">
      <c r="A10" s="207">
        <v>3</v>
      </c>
      <c r="B10" s="101" t="s">
        <v>202</v>
      </c>
      <c r="C10" s="206">
        <f t="shared" ref="C10:C37" si="0">D10+E10+H10</f>
        <v>95.85</v>
      </c>
      <c r="D10" s="208"/>
      <c r="E10" s="206">
        <f t="shared" ref="E10:E20" si="1">F10+G10</f>
        <v>83.85</v>
      </c>
      <c r="F10" s="208"/>
      <c r="G10" s="208">
        <v>83.85</v>
      </c>
      <c r="H10" s="208">
        <v>12</v>
      </c>
    </row>
    <row r="11" s="47" customFormat="1" ht="24.95" customHeight="1" spans="1:8">
      <c r="A11" s="207">
        <v>4</v>
      </c>
      <c r="B11" s="101" t="s">
        <v>203</v>
      </c>
      <c r="C11" s="206">
        <f t="shared" si="0"/>
        <v>107.14</v>
      </c>
      <c r="D11" s="208"/>
      <c r="E11" s="206">
        <f t="shared" si="1"/>
        <v>93.14</v>
      </c>
      <c r="F11" s="208"/>
      <c r="G11" s="208">
        <v>93.14</v>
      </c>
      <c r="H11" s="208">
        <v>14</v>
      </c>
    </row>
    <row r="12" s="47" customFormat="1" ht="24.95" customHeight="1" spans="1:8">
      <c r="A12" s="207">
        <v>5</v>
      </c>
      <c r="B12" s="101" t="s">
        <v>204</v>
      </c>
      <c r="C12" s="206">
        <f t="shared" si="0"/>
        <v>61.64</v>
      </c>
      <c r="D12" s="208"/>
      <c r="E12" s="206">
        <f t="shared" si="1"/>
        <v>47.64</v>
      </c>
      <c r="F12" s="208"/>
      <c r="G12" s="208">
        <v>47.64</v>
      </c>
      <c r="H12" s="208">
        <v>14</v>
      </c>
    </row>
    <row r="13" s="47" customFormat="1" ht="24.95" customHeight="1" spans="1:8">
      <c r="A13" s="207">
        <v>6</v>
      </c>
      <c r="B13" s="101" t="s">
        <v>205</v>
      </c>
      <c r="C13" s="206">
        <f t="shared" si="0"/>
        <v>120.93</v>
      </c>
      <c r="D13" s="208">
        <v>60</v>
      </c>
      <c r="E13" s="206">
        <f t="shared" si="1"/>
        <v>46.93</v>
      </c>
      <c r="F13" s="208"/>
      <c r="G13" s="208">
        <v>46.93</v>
      </c>
      <c r="H13" s="208">
        <v>14</v>
      </c>
    </row>
  </sheetData>
  <mergeCells count="8">
    <mergeCell ref="A1:B1"/>
    <mergeCell ref="E5:G5"/>
    <mergeCell ref="A5:A6"/>
    <mergeCell ref="B5:B6"/>
    <mergeCell ref="C5:C6"/>
    <mergeCell ref="D5:D6"/>
    <mergeCell ref="H5:H6"/>
    <mergeCell ref="A2:H3"/>
  </mergeCells>
  <pageMargins left="0.700694444444445" right="0.700694444444445" top="0.751388888888889" bottom="0.751388888888889" header="0.297916666666667" footer="0.297916666666667"/>
  <pageSetup paperSize="9" scale="61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zoomScale="85" zoomScaleNormal="85" workbookViewId="0">
      <selection activeCell="G6" sqref="G6"/>
    </sheetView>
  </sheetViews>
  <sheetFormatPr defaultColWidth="9" defaultRowHeight="13.5" outlineLevelCol="3"/>
  <cols>
    <col min="1" max="1" width="6.63333333333333" customWidth="1"/>
    <col min="2" max="2" width="37.1333333333333" customWidth="1"/>
    <col min="3" max="4" width="15.8833333333333" customWidth="1"/>
  </cols>
  <sheetData>
    <row r="1" ht="30.95" customHeight="1" spans="1:2">
      <c r="A1" s="48" t="s">
        <v>120</v>
      </c>
      <c r="B1" s="48"/>
    </row>
    <row r="2" ht="51.95" customHeight="1" spans="1:4">
      <c r="A2" s="49" t="s">
        <v>121</v>
      </c>
      <c r="B2" s="49"/>
      <c r="C2" s="49"/>
      <c r="D2" s="49"/>
    </row>
    <row r="3" ht="30" customHeight="1" spans="1:4">
      <c r="A3" s="49"/>
      <c r="B3" s="49"/>
      <c r="C3" s="49"/>
      <c r="D3" s="74" t="s">
        <v>2</v>
      </c>
    </row>
    <row r="4" ht="41.1" customHeight="1" spans="1:4">
      <c r="A4" s="58" t="s">
        <v>3</v>
      </c>
      <c r="B4" s="58" t="s">
        <v>206</v>
      </c>
      <c r="C4" s="58" t="s">
        <v>123</v>
      </c>
      <c r="D4" s="58" t="s">
        <v>124</v>
      </c>
    </row>
    <row r="5" ht="41.1" customHeight="1" spans="1:4">
      <c r="A5" s="187" t="s">
        <v>207</v>
      </c>
      <c r="B5" s="188"/>
      <c r="C5" s="189">
        <f>C6+C13+C14</f>
        <v>98032.57</v>
      </c>
      <c r="D5" s="189">
        <f>D6+D13+D14</f>
        <v>98032.57</v>
      </c>
    </row>
    <row r="6" ht="41.1" customHeight="1" spans="1:4">
      <c r="A6" s="190" t="s">
        <v>208</v>
      </c>
      <c r="B6" s="191" t="s">
        <v>209</v>
      </c>
      <c r="C6" s="192">
        <f>C7+C10</f>
        <v>89581.01</v>
      </c>
      <c r="D6" s="192">
        <f>D7+D10</f>
        <v>89581.01</v>
      </c>
    </row>
    <row r="7" ht="41.1" customHeight="1" spans="1:4">
      <c r="A7" s="190" t="s">
        <v>210</v>
      </c>
      <c r="B7" s="191" t="s">
        <v>211</v>
      </c>
      <c r="C7" s="192">
        <f>C8+C9</f>
        <v>55886.01</v>
      </c>
      <c r="D7" s="192">
        <f>D8+D9</f>
        <v>55886.01</v>
      </c>
    </row>
    <row r="8" ht="41.1" customHeight="1" spans="1:4">
      <c r="A8" s="193">
        <v>1</v>
      </c>
      <c r="B8" s="194" t="s">
        <v>212</v>
      </c>
      <c r="C8" s="195">
        <v>51783.96</v>
      </c>
      <c r="D8" s="195">
        <v>51783.96</v>
      </c>
    </row>
    <row r="9" ht="41.1" customHeight="1" spans="1:4">
      <c r="A9" s="193">
        <v>2</v>
      </c>
      <c r="B9" s="194" t="s">
        <v>213</v>
      </c>
      <c r="C9" s="195">
        <v>4102.05</v>
      </c>
      <c r="D9" s="195">
        <v>4102.05</v>
      </c>
    </row>
    <row r="10" ht="41.1" customHeight="1" spans="1:4">
      <c r="A10" s="190" t="s">
        <v>214</v>
      </c>
      <c r="B10" s="191" t="s">
        <v>215</v>
      </c>
      <c r="C10" s="192">
        <f>C11+C12</f>
        <v>33695</v>
      </c>
      <c r="D10" s="192">
        <f>D11+D12</f>
        <v>33695</v>
      </c>
    </row>
    <row r="11" ht="41.1" customHeight="1" spans="1:4">
      <c r="A11" s="193">
        <v>1</v>
      </c>
      <c r="B11" s="194" t="s">
        <v>216</v>
      </c>
      <c r="C11" s="195">
        <v>3186</v>
      </c>
      <c r="D11" s="195">
        <v>3186</v>
      </c>
    </row>
    <row r="12" ht="41.1" customHeight="1" spans="1:4">
      <c r="A12" s="193">
        <v>2</v>
      </c>
      <c r="B12" s="194" t="s">
        <v>217</v>
      </c>
      <c r="C12" s="195">
        <v>30509</v>
      </c>
      <c r="D12" s="195">
        <v>30509</v>
      </c>
    </row>
    <row r="13" ht="41.1" customHeight="1" spans="1:4">
      <c r="A13" s="190" t="s">
        <v>218</v>
      </c>
      <c r="B13" s="191" t="s">
        <v>219</v>
      </c>
      <c r="C13" s="192">
        <v>6700.82</v>
      </c>
      <c r="D13" s="192">
        <v>6700.82</v>
      </c>
    </row>
    <row r="14" ht="41.1" customHeight="1" spans="1:4">
      <c r="A14" s="190" t="s">
        <v>220</v>
      </c>
      <c r="B14" s="191" t="s">
        <v>221</v>
      </c>
      <c r="C14" s="192">
        <v>1750.74</v>
      </c>
      <c r="D14" s="192">
        <v>1750.74</v>
      </c>
    </row>
  </sheetData>
  <mergeCells count="3">
    <mergeCell ref="A1:B1"/>
    <mergeCell ref="A2:D2"/>
    <mergeCell ref="A5:B5"/>
  </mergeCells>
  <pageMargins left="0.75" right="0.75" top="1" bottom="1" header="0.5" footer="0.5"/>
  <pageSetup paperSize="9" scale="115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8"/>
  <sheetViews>
    <sheetView showZeros="0" zoomScale="49" zoomScaleNormal="49" workbookViewId="0">
      <selection activeCell="AM7" sqref="AM7"/>
    </sheetView>
  </sheetViews>
  <sheetFormatPr defaultColWidth="9" defaultRowHeight="13.5"/>
  <cols>
    <col min="1" max="1" width="7.64166666666667" customWidth="1"/>
    <col min="2" max="2" width="8.40833333333333" style="135" customWidth="1"/>
    <col min="3" max="3" width="18" hidden="1" customWidth="1"/>
    <col min="4" max="4" width="6.88333333333333" style="47" customWidth="1"/>
    <col min="5" max="5" width="6.875" style="47" customWidth="1"/>
    <col min="6" max="12" width="5.85833333333333" customWidth="1"/>
    <col min="13" max="13" width="5.85833333333333" style="47" customWidth="1"/>
    <col min="14" max="19" width="5.85833333333333" customWidth="1"/>
    <col min="20" max="20" width="5.85833333333333" style="47" customWidth="1"/>
    <col min="21" max="21" width="11.475" style="47" customWidth="1"/>
    <col min="22" max="22" width="11.475" customWidth="1"/>
    <col min="23" max="24" width="6.88333333333333" customWidth="1"/>
    <col min="25" max="25" width="6.88333333333333" style="47" customWidth="1"/>
    <col min="26" max="28" width="6.88333333333333" customWidth="1"/>
  </cols>
  <sheetData>
    <row r="1" ht="20.25" spans="1:2">
      <c r="A1" s="48" t="s">
        <v>222</v>
      </c>
      <c r="B1" s="48"/>
    </row>
    <row r="2" ht="33.75" customHeight="1" spans="1:28">
      <c r="A2" s="83" t="s">
        <v>223</v>
      </c>
      <c r="B2" s="83"/>
      <c r="C2" s="83"/>
      <c r="D2" s="136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</row>
    <row r="3" ht="16.5" spans="1:28">
      <c r="A3" s="1"/>
      <c r="B3" s="137"/>
      <c r="C3" s="1"/>
      <c r="D3" s="138"/>
      <c r="E3" s="139"/>
      <c r="F3" s="2"/>
      <c r="G3" s="2"/>
      <c r="H3" s="2"/>
      <c r="I3" s="2"/>
      <c r="J3" s="2"/>
      <c r="K3" s="2"/>
      <c r="L3" s="2"/>
      <c r="M3" s="139"/>
      <c r="N3" s="2"/>
      <c r="O3" s="2"/>
      <c r="P3" s="2"/>
      <c r="Q3" s="2"/>
      <c r="R3" s="2"/>
      <c r="S3" s="2"/>
      <c r="T3" s="139"/>
      <c r="U3" s="139"/>
      <c r="V3" s="2"/>
      <c r="W3" s="2"/>
      <c r="X3" s="2"/>
      <c r="Y3" s="165"/>
      <c r="Z3" s="33"/>
      <c r="AA3" s="180" t="s">
        <v>2</v>
      </c>
      <c r="AB3" s="180"/>
    </row>
    <row r="4" s="134" customFormat="1" ht="46" customHeight="1" spans="1:28">
      <c r="A4" s="70" t="s">
        <v>3</v>
      </c>
      <c r="B4" s="140" t="s">
        <v>4</v>
      </c>
      <c r="C4" s="141" t="s">
        <v>224</v>
      </c>
      <c r="D4" s="142" t="s">
        <v>10</v>
      </c>
      <c r="E4" s="143" t="s">
        <v>225</v>
      </c>
      <c r="F4" s="70"/>
      <c r="G4" s="70"/>
      <c r="H4" s="70"/>
      <c r="I4" s="70"/>
      <c r="J4" s="70"/>
      <c r="K4" s="70"/>
      <c r="L4" s="166"/>
      <c r="M4" s="167" t="s">
        <v>226</v>
      </c>
      <c r="N4" s="70"/>
      <c r="O4" s="70"/>
      <c r="P4" s="70"/>
      <c r="Q4" s="70"/>
      <c r="R4" s="70"/>
      <c r="S4" s="70"/>
      <c r="T4" s="171" t="s">
        <v>227</v>
      </c>
      <c r="U4" s="167" t="s">
        <v>228</v>
      </c>
      <c r="V4" s="70"/>
      <c r="W4" s="70"/>
      <c r="X4" s="166"/>
      <c r="Y4" s="53" t="s">
        <v>229</v>
      </c>
      <c r="Z4" s="54"/>
      <c r="AA4" s="54"/>
      <c r="AB4" s="54"/>
    </row>
    <row r="5" s="134" customFormat="1" ht="36.75" customHeight="1" spans="1:28">
      <c r="A5" s="70"/>
      <c r="B5" s="140"/>
      <c r="C5" s="144"/>
      <c r="D5" s="142"/>
      <c r="E5" s="145" t="s">
        <v>128</v>
      </c>
      <c r="F5" s="146" t="s">
        <v>230</v>
      </c>
      <c r="G5" s="146" t="s">
        <v>231</v>
      </c>
      <c r="H5" s="146" t="s">
        <v>232</v>
      </c>
      <c r="I5" s="146" t="s">
        <v>233</v>
      </c>
      <c r="J5" s="146" t="s">
        <v>234</v>
      </c>
      <c r="K5" s="146" t="s">
        <v>235</v>
      </c>
      <c r="L5" s="168" t="s">
        <v>236</v>
      </c>
      <c r="M5" s="169" t="s">
        <v>128</v>
      </c>
      <c r="N5" s="169" t="s">
        <v>237</v>
      </c>
      <c r="O5" s="169" t="s">
        <v>238</v>
      </c>
      <c r="P5" s="169" t="s">
        <v>239</v>
      </c>
      <c r="Q5" s="169" t="s">
        <v>240</v>
      </c>
      <c r="R5" s="169" t="s">
        <v>241</v>
      </c>
      <c r="S5" s="169" t="s">
        <v>242</v>
      </c>
      <c r="T5" s="172"/>
      <c r="U5" s="171" t="s">
        <v>128</v>
      </c>
      <c r="V5" s="171" t="s">
        <v>243</v>
      </c>
      <c r="W5" s="146" t="s">
        <v>244</v>
      </c>
      <c r="X5" s="141" t="s">
        <v>245</v>
      </c>
      <c r="Y5" s="181" t="s">
        <v>128</v>
      </c>
      <c r="Z5" s="182" t="s">
        <v>246</v>
      </c>
      <c r="AA5" s="104" t="s">
        <v>247</v>
      </c>
      <c r="AB5" s="105"/>
    </row>
    <row r="6" s="134" customFormat="1" ht="154" customHeight="1" spans="1:28">
      <c r="A6" s="70"/>
      <c r="B6" s="140"/>
      <c r="C6" s="147"/>
      <c r="D6" s="70"/>
      <c r="E6" s="148"/>
      <c r="F6" s="149"/>
      <c r="G6" s="149"/>
      <c r="H6" s="149"/>
      <c r="I6" s="149"/>
      <c r="J6" s="149"/>
      <c r="K6" s="149"/>
      <c r="L6" s="170"/>
      <c r="M6" s="149"/>
      <c r="N6" s="149"/>
      <c r="O6" s="149"/>
      <c r="P6" s="149"/>
      <c r="Q6" s="149"/>
      <c r="R6" s="149"/>
      <c r="S6" s="149"/>
      <c r="T6" s="173"/>
      <c r="U6" s="174"/>
      <c r="V6" s="174"/>
      <c r="W6" s="149"/>
      <c r="X6" s="175"/>
      <c r="Y6" s="183"/>
      <c r="Z6" s="184"/>
      <c r="AA6" s="57" t="s">
        <v>248</v>
      </c>
      <c r="AB6" s="76" t="s">
        <v>249</v>
      </c>
    </row>
    <row r="7" s="80" customFormat="1" ht="70" customHeight="1" spans="1:28">
      <c r="A7" s="54" t="s">
        <v>250</v>
      </c>
      <c r="B7" s="150" t="s">
        <v>117</v>
      </c>
      <c r="C7" s="151" t="s">
        <v>251</v>
      </c>
      <c r="D7" s="152">
        <f>E7+M7+T7+U7+Y7</f>
        <v>60</v>
      </c>
      <c r="E7" s="153">
        <f>SUM(F7:L7)</f>
        <v>0</v>
      </c>
      <c r="F7" s="152">
        <v>0</v>
      </c>
      <c r="G7" s="152"/>
      <c r="H7" s="152"/>
      <c r="I7" s="152"/>
      <c r="J7" s="152"/>
      <c r="K7" s="152"/>
      <c r="L7" s="152"/>
      <c r="M7" s="152">
        <f>SUM(N7:S7)</f>
        <v>0</v>
      </c>
      <c r="N7" s="152"/>
      <c r="O7" s="152"/>
      <c r="P7" s="152"/>
      <c r="Q7" s="152"/>
      <c r="R7" s="152"/>
      <c r="S7" s="152"/>
      <c r="T7" s="152"/>
      <c r="U7" s="176">
        <f>SUM(V7:X7)</f>
        <v>60</v>
      </c>
      <c r="V7" s="152">
        <v>60</v>
      </c>
      <c r="W7" s="152"/>
      <c r="X7" s="177"/>
      <c r="Y7" s="60">
        <f>Z7+AB7</f>
        <v>0</v>
      </c>
      <c r="Z7" s="60"/>
      <c r="AA7" s="88"/>
      <c r="AB7" s="60"/>
    </row>
    <row r="8" s="81" customFormat="1" ht="65" customHeight="1" spans="1:28">
      <c r="A8" s="154">
        <v>1</v>
      </c>
      <c r="B8" s="155" t="s">
        <v>205</v>
      </c>
      <c r="C8" s="156"/>
      <c r="D8" s="152">
        <f>E8+M8+T8+U8+Y8</f>
        <v>60</v>
      </c>
      <c r="E8" s="157">
        <v>0</v>
      </c>
      <c r="F8" s="158"/>
      <c r="G8" s="158"/>
      <c r="H8" s="158"/>
      <c r="I8" s="158"/>
      <c r="J8" s="158"/>
      <c r="K8" s="158"/>
      <c r="L8" s="158"/>
      <c r="M8" s="158">
        <v>0</v>
      </c>
      <c r="N8" s="158"/>
      <c r="O8" s="158"/>
      <c r="P8" s="158"/>
      <c r="Q8" s="158"/>
      <c r="R8" s="158"/>
      <c r="S8" s="158"/>
      <c r="T8" s="158"/>
      <c r="U8" s="178">
        <v>60</v>
      </c>
      <c r="V8" s="158">
        <v>60</v>
      </c>
      <c r="W8" s="158"/>
      <c r="X8" s="179"/>
      <c r="Y8" s="68"/>
      <c r="Z8" s="68"/>
      <c r="AA8" s="185"/>
      <c r="AB8" s="68"/>
    </row>
    <row r="9" s="81" customFormat="1" ht="36.75" customHeight="1" spans="1:28">
      <c r="A9" s="159"/>
      <c r="B9" s="160"/>
      <c r="C9" s="161"/>
      <c r="D9" s="162"/>
      <c r="E9" s="162"/>
      <c r="F9" s="163"/>
      <c r="G9" s="163"/>
      <c r="H9" s="163"/>
      <c r="I9" s="163"/>
      <c r="J9" s="163"/>
      <c r="K9" s="163"/>
      <c r="L9" s="163"/>
      <c r="M9" s="162"/>
      <c r="N9" s="163"/>
      <c r="O9" s="163"/>
      <c r="P9" s="163"/>
      <c r="Q9" s="163"/>
      <c r="R9" s="163"/>
      <c r="S9" s="163"/>
      <c r="T9" s="162"/>
      <c r="U9" s="162"/>
      <c r="V9" s="163"/>
      <c r="W9" s="163"/>
      <c r="X9" s="163"/>
      <c r="Y9" s="162"/>
      <c r="Z9" s="163"/>
      <c r="AA9" s="186"/>
      <c r="AB9" s="163"/>
    </row>
    <row r="10" s="81" customFormat="1" ht="36.75" customHeight="1" spans="1:28">
      <c r="A10" s="159"/>
      <c r="B10" s="160"/>
      <c r="C10" s="161"/>
      <c r="D10" s="162"/>
      <c r="E10" s="162"/>
      <c r="F10" s="163"/>
      <c r="G10" s="163"/>
      <c r="H10" s="163"/>
      <c r="I10" s="163"/>
      <c r="J10" s="163"/>
      <c r="K10" s="163"/>
      <c r="L10" s="163"/>
      <c r="M10" s="162"/>
      <c r="N10" s="163"/>
      <c r="O10" s="163"/>
      <c r="P10" s="163"/>
      <c r="Q10" s="163"/>
      <c r="R10" s="163"/>
      <c r="S10" s="163"/>
      <c r="T10" s="162"/>
      <c r="U10" s="162"/>
      <c r="V10" s="163"/>
      <c r="W10" s="163"/>
      <c r="X10" s="163"/>
      <c r="Y10" s="162"/>
      <c r="Z10" s="163"/>
      <c r="AA10" s="186"/>
      <c r="AB10" s="163"/>
    </row>
    <row r="11" s="81" customFormat="1" ht="36.75" customHeight="1" spans="1:28">
      <c r="A11" s="159"/>
      <c r="B11" s="160"/>
      <c r="C11" s="161"/>
      <c r="D11" s="162"/>
      <c r="E11" s="162"/>
      <c r="F11" s="163"/>
      <c r="G11" s="163"/>
      <c r="H11" s="163"/>
      <c r="I11" s="163"/>
      <c r="J11" s="163"/>
      <c r="K11" s="163"/>
      <c r="L11" s="163"/>
      <c r="M11" s="162"/>
      <c r="N11" s="163"/>
      <c r="O11" s="163"/>
      <c r="P11" s="163"/>
      <c r="Q11" s="163"/>
      <c r="R11" s="163"/>
      <c r="S11" s="163"/>
      <c r="T11" s="162"/>
      <c r="U11" s="162"/>
      <c r="V11" s="163"/>
      <c r="W11" s="163"/>
      <c r="X11" s="163"/>
      <c r="Y11" s="162"/>
      <c r="Z11" s="163"/>
      <c r="AA11" s="186"/>
      <c r="AB11" s="163"/>
    </row>
    <row r="12" s="81" customFormat="1" ht="36.75" customHeight="1" spans="1:28">
      <c r="A12" s="159"/>
      <c r="B12" s="160"/>
      <c r="C12" s="161"/>
      <c r="D12" s="162"/>
      <c r="E12" s="162"/>
      <c r="F12" s="163"/>
      <c r="G12" s="163"/>
      <c r="H12" s="163"/>
      <c r="I12" s="163"/>
      <c r="J12" s="163"/>
      <c r="K12" s="163"/>
      <c r="L12" s="163"/>
      <c r="M12" s="162"/>
      <c r="N12" s="163"/>
      <c r="O12" s="163"/>
      <c r="P12" s="163"/>
      <c r="Q12" s="163"/>
      <c r="R12" s="163"/>
      <c r="S12" s="163"/>
      <c r="T12" s="162"/>
      <c r="U12" s="162"/>
      <c r="V12" s="163"/>
      <c r="W12" s="163"/>
      <c r="X12" s="163"/>
      <c r="Y12" s="162"/>
      <c r="Z12" s="163"/>
      <c r="AA12" s="186"/>
      <c r="AB12" s="163"/>
    </row>
    <row r="13" s="81" customFormat="1" ht="36.75" customHeight="1" spans="1:28">
      <c r="A13" s="159"/>
      <c r="B13" s="160"/>
      <c r="C13" s="161"/>
      <c r="D13" s="162"/>
      <c r="E13" s="162"/>
      <c r="F13" s="163"/>
      <c r="G13" s="163"/>
      <c r="H13" s="163"/>
      <c r="I13" s="163"/>
      <c r="J13" s="163"/>
      <c r="K13" s="163"/>
      <c r="L13" s="163"/>
      <c r="M13" s="162"/>
      <c r="N13" s="163"/>
      <c r="O13" s="163"/>
      <c r="P13" s="163"/>
      <c r="Q13" s="163"/>
      <c r="R13" s="163"/>
      <c r="S13" s="163"/>
      <c r="T13" s="162"/>
      <c r="U13" s="162"/>
      <c r="V13" s="163"/>
      <c r="W13" s="163"/>
      <c r="X13" s="163"/>
      <c r="Y13" s="162"/>
      <c r="Z13" s="163"/>
      <c r="AA13" s="186"/>
      <c r="AB13" s="163"/>
    </row>
    <row r="14" s="81" customFormat="1" ht="36.75" customHeight="1" spans="1:28">
      <c r="A14" s="159"/>
      <c r="B14" s="160"/>
      <c r="C14" s="161"/>
      <c r="D14" s="162"/>
      <c r="E14" s="162"/>
      <c r="F14" s="163"/>
      <c r="G14" s="163"/>
      <c r="H14" s="163"/>
      <c r="I14" s="163"/>
      <c r="J14" s="163"/>
      <c r="K14" s="163"/>
      <c r="L14" s="163"/>
      <c r="M14" s="162"/>
      <c r="N14" s="163"/>
      <c r="O14" s="163"/>
      <c r="P14" s="163"/>
      <c r="Q14" s="163"/>
      <c r="R14" s="163"/>
      <c r="S14" s="163"/>
      <c r="T14" s="162"/>
      <c r="U14" s="162"/>
      <c r="V14" s="163"/>
      <c r="W14" s="163"/>
      <c r="X14" s="163"/>
      <c r="Y14" s="162"/>
      <c r="Z14" s="163"/>
      <c r="AA14" s="186"/>
      <c r="AB14" s="163"/>
    </row>
    <row r="15" spans="1:28">
      <c r="A15" s="33"/>
      <c r="B15" s="164"/>
      <c r="C15" s="33"/>
      <c r="D15" s="165"/>
      <c r="E15" s="165"/>
      <c r="F15" s="33"/>
      <c r="G15" s="33"/>
      <c r="H15" s="33"/>
      <c r="I15" s="33"/>
      <c r="J15" s="33"/>
      <c r="K15" s="33"/>
      <c r="L15" s="33"/>
      <c r="M15" s="165"/>
      <c r="N15" s="33"/>
      <c r="O15" s="33"/>
      <c r="P15" s="33"/>
      <c r="Q15" s="33"/>
      <c r="R15" s="33"/>
      <c r="S15" s="33"/>
      <c r="T15" s="165"/>
      <c r="U15" s="165"/>
      <c r="V15" s="33"/>
      <c r="W15" s="33"/>
      <c r="X15" s="33"/>
      <c r="Y15" s="165"/>
      <c r="Z15" s="33"/>
      <c r="AA15" s="33"/>
      <c r="AB15" s="33"/>
    </row>
    <row r="16" spans="1:28">
      <c r="A16" s="33"/>
      <c r="B16" s="164"/>
      <c r="C16" s="33"/>
      <c r="D16" s="165"/>
      <c r="E16" s="165"/>
      <c r="F16" s="33"/>
      <c r="G16" s="33"/>
      <c r="H16" s="33"/>
      <c r="I16" s="33"/>
      <c r="J16" s="33"/>
      <c r="K16" s="33"/>
      <c r="L16" s="33"/>
      <c r="M16" s="165"/>
      <c r="N16" s="33"/>
      <c r="O16" s="33"/>
      <c r="P16" s="33"/>
      <c r="Q16" s="33"/>
      <c r="R16" s="33"/>
      <c r="S16" s="33"/>
      <c r="T16" s="165"/>
      <c r="U16" s="165"/>
      <c r="V16" s="33"/>
      <c r="W16" s="33"/>
      <c r="X16" s="33"/>
      <c r="Y16" s="165"/>
      <c r="Z16" s="33"/>
      <c r="AA16" s="33"/>
      <c r="AB16" s="33"/>
    </row>
    <row r="17" spans="1:28">
      <c r="A17" s="33"/>
      <c r="B17" s="164"/>
      <c r="C17" s="33"/>
      <c r="D17" s="165"/>
      <c r="E17" s="165"/>
      <c r="F17" s="33"/>
      <c r="G17" s="33"/>
      <c r="H17" s="33"/>
      <c r="I17" s="33"/>
      <c r="J17" s="33"/>
      <c r="K17" s="33"/>
      <c r="L17" s="33"/>
      <c r="M17" s="165"/>
      <c r="N17" s="33"/>
      <c r="O17" s="33"/>
      <c r="P17" s="33"/>
      <c r="Q17" s="33"/>
      <c r="R17" s="33"/>
      <c r="S17" s="33"/>
      <c r="T17" s="165"/>
      <c r="U17" s="165"/>
      <c r="V17" s="33"/>
      <c r="W17" s="33"/>
      <c r="X17" s="33"/>
      <c r="Y17" s="165"/>
      <c r="Z17" s="33"/>
      <c r="AA17" s="33"/>
      <c r="AB17" s="33"/>
    </row>
    <row r="18" spans="1:28">
      <c r="A18" s="33"/>
      <c r="B18" s="164"/>
      <c r="C18" s="33"/>
      <c r="D18" s="165"/>
      <c r="E18" s="165"/>
      <c r="F18" s="33"/>
      <c r="G18" s="33"/>
      <c r="H18" s="33"/>
      <c r="I18" s="33"/>
      <c r="J18" s="33"/>
      <c r="K18" s="33"/>
      <c r="L18" s="33"/>
      <c r="M18" s="165"/>
      <c r="N18" s="33"/>
      <c r="O18" s="33"/>
      <c r="P18" s="33"/>
      <c r="Q18" s="33"/>
      <c r="R18" s="33"/>
      <c r="S18" s="33"/>
      <c r="T18" s="165"/>
      <c r="U18" s="165"/>
      <c r="V18" s="33"/>
      <c r="W18" s="33"/>
      <c r="X18" s="33"/>
      <c r="Y18" s="165"/>
      <c r="Z18" s="33"/>
      <c r="AA18" s="33"/>
      <c r="AB18" s="33"/>
    </row>
  </sheetData>
  <mergeCells count="34">
    <mergeCell ref="A1:B1"/>
    <mergeCell ref="A2:AB2"/>
    <mergeCell ref="AA3:AB3"/>
    <mergeCell ref="E4:L4"/>
    <mergeCell ref="M4:S4"/>
    <mergeCell ref="U4:X4"/>
    <mergeCell ref="Y4:AB4"/>
    <mergeCell ref="AA5:AB5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5:U6"/>
    <mergeCell ref="V5:V6"/>
    <mergeCell ref="W5:W6"/>
    <mergeCell ref="X5:X6"/>
    <mergeCell ref="Y5:Y6"/>
    <mergeCell ref="Z5:Z6"/>
  </mergeCells>
  <pageMargins left="0.707638888888889" right="0.707638888888889" top="0.747916666666667" bottom="0.747916666666667" header="0.313888888888889" footer="0.313888888888889"/>
  <pageSetup paperSize="9" scale="64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D13" sqref="D13"/>
    </sheetView>
  </sheetViews>
  <sheetFormatPr defaultColWidth="12" defaultRowHeight="21.75" customHeight="1" outlineLevelCol="3"/>
  <cols>
    <col min="1" max="1" width="11.3833333333333" style="112" customWidth="1"/>
    <col min="2" max="2" width="25.75" style="113" customWidth="1"/>
    <col min="3" max="3" width="25.75" style="111" customWidth="1"/>
    <col min="4" max="4" width="25.75" style="114" customWidth="1"/>
    <col min="5" max="242" width="12.3833333333333" style="115"/>
    <col min="243" max="243" width="11.3833333333333" style="115" customWidth="1"/>
    <col min="244" max="245" width="25.75" style="115" customWidth="1"/>
    <col min="246" max="246" width="23.1333333333333" style="115" customWidth="1"/>
    <col min="247" max="498" width="12.3833333333333" style="115"/>
    <col min="499" max="499" width="11.3833333333333" style="115" customWidth="1"/>
    <col min="500" max="501" width="25.75" style="115" customWidth="1"/>
    <col min="502" max="502" width="23.1333333333333" style="115" customWidth="1"/>
    <col min="503" max="754" width="12.3833333333333" style="115"/>
    <col min="755" max="755" width="11.3833333333333" style="115" customWidth="1"/>
    <col min="756" max="757" width="25.75" style="115" customWidth="1"/>
    <col min="758" max="758" width="23.1333333333333" style="115" customWidth="1"/>
    <col min="759" max="1010" width="12.3833333333333" style="115"/>
    <col min="1011" max="1011" width="11.3833333333333" style="115" customWidth="1"/>
    <col min="1012" max="1013" width="25.75" style="115" customWidth="1"/>
    <col min="1014" max="1014" width="23.1333333333333" style="115" customWidth="1"/>
    <col min="1015" max="1266" width="12.3833333333333" style="115"/>
    <col min="1267" max="1267" width="11.3833333333333" style="115" customWidth="1"/>
    <col min="1268" max="1269" width="25.75" style="115" customWidth="1"/>
    <col min="1270" max="1270" width="23.1333333333333" style="115" customWidth="1"/>
    <col min="1271" max="1522" width="12.3833333333333" style="115"/>
    <col min="1523" max="1523" width="11.3833333333333" style="115" customWidth="1"/>
    <col min="1524" max="1525" width="25.75" style="115" customWidth="1"/>
    <col min="1526" max="1526" width="23.1333333333333" style="115" customWidth="1"/>
    <col min="1527" max="1778" width="12.3833333333333" style="115"/>
    <col min="1779" max="1779" width="11.3833333333333" style="115" customWidth="1"/>
    <col min="1780" max="1781" width="25.75" style="115" customWidth="1"/>
    <col min="1782" max="1782" width="23.1333333333333" style="115" customWidth="1"/>
    <col min="1783" max="2034" width="12.3833333333333" style="115"/>
    <col min="2035" max="2035" width="11.3833333333333" style="115" customWidth="1"/>
    <col min="2036" max="2037" width="25.75" style="115" customWidth="1"/>
    <col min="2038" max="2038" width="23.1333333333333" style="115" customWidth="1"/>
    <col min="2039" max="2290" width="12.3833333333333" style="115"/>
    <col min="2291" max="2291" width="11.3833333333333" style="115" customWidth="1"/>
    <col min="2292" max="2293" width="25.75" style="115" customWidth="1"/>
    <col min="2294" max="2294" width="23.1333333333333" style="115" customWidth="1"/>
    <col min="2295" max="2546" width="12.3833333333333" style="115"/>
    <col min="2547" max="2547" width="11.3833333333333" style="115" customWidth="1"/>
    <col min="2548" max="2549" width="25.75" style="115" customWidth="1"/>
    <col min="2550" max="2550" width="23.1333333333333" style="115" customWidth="1"/>
    <col min="2551" max="2802" width="12.3833333333333" style="115"/>
    <col min="2803" max="2803" width="11.3833333333333" style="115" customWidth="1"/>
    <col min="2804" max="2805" width="25.75" style="115" customWidth="1"/>
    <col min="2806" max="2806" width="23.1333333333333" style="115" customWidth="1"/>
    <col min="2807" max="3058" width="12.3833333333333" style="115"/>
    <col min="3059" max="3059" width="11.3833333333333" style="115" customWidth="1"/>
    <col min="3060" max="3061" width="25.75" style="115" customWidth="1"/>
    <col min="3062" max="3062" width="23.1333333333333" style="115" customWidth="1"/>
    <col min="3063" max="3314" width="12.3833333333333" style="115"/>
    <col min="3315" max="3315" width="11.3833333333333" style="115" customWidth="1"/>
    <col min="3316" max="3317" width="25.75" style="115" customWidth="1"/>
    <col min="3318" max="3318" width="23.1333333333333" style="115" customWidth="1"/>
    <col min="3319" max="3570" width="12.3833333333333" style="115"/>
    <col min="3571" max="3571" width="11.3833333333333" style="115" customWidth="1"/>
    <col min="3572" max="3573" width="25.75" style="115" customWidth="1"/>
    <col min="3574" max="3574" width="23.1333333333333" style="115" customWidth="1"/>
    <col min="3575" max="3826" width="12.3833333333333" style="115"/>
    <col min="3827" max="3827" width="11.3833333333333" style="115" customWidth="1"/>
    <col min="3828" max="3829" width="25.75" style="115" customWidth="1"/>
    <col min="3830" max="3830" width="23.1333333333333" style="115" customWidth="1"/>
    <col min="3831" max="4082" width="12.3833333333333" style="115"/>
    <col min="4083" max="4083" width="11.3833333333333" style="115" customWidth="1"/>
    <col min="4084" max="4085" width="25.75" style="115" customWidth="1"/>
    <col min="4086" max="4086" width="23.1333333333333" style="115" customWidth="1"/>
    <col min="4087" max="4338" width="12.3833333333333" style="115"/>
    <col min="4339" max="4339" width="11.3833333333333" style="115" customWidth="1"/>
    <col min="4340" max="4341" width="25.75" style="115" customWidth="1"/>
    <col min="4342" max="4342" width="23.1333333333333" style="115" customWidth="1"/>
    <col min="4343" max="4594" width="12.3833333333333" style="115"/>
    <col min="4595" max="4595" width="11.3833333333333" style="115" customWidth="1"/>
    <col min="4596" max="4597" width="25.75" style="115" customWidth="1"/>
    <col min="4598" max="4598" width="23.1333333333333" style="115" customWidth="1"/>
    <col min="4599" max="4850" width="12.3833333333333" style="115"/>
    <col min="4851" max="4851" width="11.3833333333333" style="115" customWidth="1"/>
    <col min="4852" max="4853" width="25.75" style="115" customWidth="1"/>
    <col min="4854" max="4854" width="23.1333333333333" style="115" customWidth="1"/>
    <col min="4855" max="5106" width="12.3833333333333" style="115"/>
    <col min="5107" max="5107" width="11.3833333333333" style="115" customWidth="1"/>
    <col min="5108" max="5109" width="25.75" style="115" customWidth="1"/>
    <col min="5110" max="5110" width="23.1333333333333" style="115" customWidth="1"/>
    <col min="5111" max="5362" width="12.3833333333333" style="115"/>
    <col min="5363" max="5363" width="11.3833333333333" style="115" customWidth="1"/>
    <col min="5364" max="5365" width="25.75" style="115" customWidth="1"/>
    <col min="5366" max="5366" width="23.1333333333333" style="115" customWidth="1"/>
    <col min="5367" max="5618" width="12.3833333333333" style="115"/>
    <col min="5619" max="5619" width="11.3833333333333" style="115" customWidth="1"/>
    <col min="5620" max="5621" width="25.75" style="115" customWidth="1"/>
    <col min="5622" max="5622" width="23.1333333333333" style="115" customWidth="1"/>
    <col min="5623" max="5874" width="12.3833333333333" style="115"/>
    <col min="5875" max="5875" width="11.3833333333333" style="115" customWidth="1"/>
    <col min="5876" max="5877" width="25.75" style="115" customWidth="1"/>
    <col min="5878" max="5878" width="23.1333333333333" style="115" customWidth="1"/>
    <col min="5879" max="6130" width="12.3833333333333" style="115"/>
    <col min="6131" max="6131" width="11.3833333333333" style="115" customWidth="1"/>
    <col min="6132" max="6133" width="25.75" style="115" customWidth="1"/>
    <col min="6134" max="6134" width="23.1333333333333" style="115" customWidth="1"/>
    <col min="6135" max="6386" width="12.3833333333333" style="115"/>
    <col min="6387" max="6387" width="11.3833333333333" style="115" customWidth="1"/>
    <col min="6388" max="6389" width="25.75" style="115" customWidth="1"/>
    <col min="6390" max="6390" width="23.1333333333333" style="115" customWidth="1"/>
    <col min="6391" max="6642" width="12.3833333333333" style="115"/>
    <col min="6643" max="6643" width="11.3833333333333" style="115" customWidth="1"/>
    <col min="6644" max="6645" width="25.75" style="115" customWidth="1"/>
    <col min="6646" max="6646" width="23.1333333333333" style="115" customWidth="1"/>
    <col min="6647" max="6898" width="12.3833333333333" style="115"/>
    <col min="6899" max="6899" width="11.3833333333333" style="115" customWidth="1"/>
    <col min="6900" max="6901" width="25.75" style="115" customWidth="1"/>
    <col min="6902" max="6902" width="23.1333333333333" style="115" customWidth="1"/>
    <col min="6903" max="7154" width="12.3833333333333" style="115"/>
    <col min="7155" max="7155" width="11.3833333333333" style="115" customWidth="1"/>
    <col min="7156" max="7157" width="25.75" style="115" customWidth="1"/>
    <col min="7158" max="7158" width="23.1333333333333" style="115" customWidth="1"/>
    <col min="7159" max="7410" width="12.3833333333333" style="115"/>
    <col min="7411" max="7411" width="11.3833333333333" style="115" customWidth="1"/>
    <col min="7412" max="7413" width="25.75" style="115" customWidth="1"/>
    <col min="7414" max="7414" width="23.1333333333333" style="115" customWidth="1"/>
    <col min="7415" max="7666" width="12.3833333333333" style="115"/>
    <col min="7667" max="7667" width="11.3833333333333" style="115" customWidth="1"/>
    <col min="7668" max="7669" width="25.75" style="115" customWidth="1"/>
    <col min="7670" max="7670" width="23.1333333333333" style="115" customWidth="1"/>
    <col min="7671" max="7922" width="12.3833333333333" style="115"/>
    <col min="7923" max="7923" width="11.3833333333333" style="115" customWidth="1"/>
    <col min="7924" max="7925" width="25.75" style="115" customWidth="1"/>
    <col min="7926" max="7926" width="23.1333333333333" style="115" customWidth="1"/>
    <col min="7927" max="8178" width="12.3833333333333" style="115"/>
    <col min="8179" max="8179" width="11.3833333333333" style="115" customWidth="1"/>
    <col min="8180" max="8181" width="25.75" style="115" customWidth="1"/>
    <col min="8182" max="8182" width="23.1333333333333" style="115" customWidth="1"/>
    <col min="8183" max="8434" width="12.3833333333333" style="115"/>
    <col min="8435" max="8435" width="11.3833333333333" style="115" customWidth="1"/>
    <col min="8436" max="8437" width="25.75" style="115" customWidth="1"/>
    <col min="8438" max="8438" width="23.1333333333333" style="115" customWidth="1"/>
    <col min="8439" max="8690" width="12.3833333333333" style="115"/>
    <col min="8691" max="8691" width="11.3833333333333" style="115" customWidth="1"/>
    <col min="8692" max="8693" width="25.75" style="115" customWidth="1"/>
    <col min="8694" max="8694" width="23.1333333333333" style="115" customWidth="1"/>
    <col min="8695" max="8946" width="12.3833333333333" style="115"/>
    <col min="8947" max="8947" width="11.3833333333333" style="115" customWidth="1"/>
    <col min="8948" max="8949" width="25.75" style="115" customWidth="1"/>
    <col min="8950" max="8950" width="23.1333333333333" style="115" customWidth="1"/>
    <col min="8951" max="9202" width="12.3833333333333" style="115"/>
    <col min="9203" max="9203" width="11.3833333333333" style="115" customWidth="1"/>
    <col min="9204" max="9205" width="25.75" style="115" customWidth="1"/>
    <col min="9206" max="9206" width="23.1333333333333" style="115" customWidth="1"/>
    <col min="9207" max="9458" width="12.3833333333333" style="115"/>
    <col min="9459" max="9459" width="11.3833333333333" style="115" customWidth="1"/>
    <col min="9460" max="9461" width="25.75" style="115" customWidth="1"/>
    <col min="9462" max="9462" width="23.1333333333333" style="115" customWidth="1"/>
    <col min="9463" max="9714" width="12.3833333333333" style="115"/>
    <col min="9715" max="9715" width="11.3833333333333" style="115" customWidth="1"/>
    <col min="9716" max="9717" width="25.75" style="115" customWidth="1"/>
    <col min="9718" max="9718" width="23.1333333333333" style="115" customWidth="1"/>
    <col min="9719" max="9970" width="12.3833333333333" style="115"/>
    <col min="9971" max="9971" width="11.3833333333333" style="115" customWidth="1"/>
    <col min="9972" max="9973" width="25.75" style="115" customWidth="1"/>
    <col min="9974" max="9974" width="23.1333333333333" style="115" customWidth="1"/>
    <col min="9975" max="10226" width="12.3833333333333" style="115"/>
    <col min="10227" max="10227" width="11.3833333333333" style="115" customWidth="1"/>
    <col min="10228" max="10229" width="25.75" style="115" customWidth="1"/>
    <col min="10230" max="10230" width="23.1333333333333" style="115" customWidth="1"/>
    <col min="10231" max="10482" width="12.3833333333333" style="115"/>
    <col min="10483" max="10483" width="11.3833333333333" style="115" customWidth="1"/>
    <col min="10484" max="10485" width="25.75" style="115" customWidth="1"/>
    <col min="10486" max="10486" width="23.1333333333333" style="115" customWidth="1"/>
    <col min="10487" max="10738" width="12.3833333333333" style="115"/>
    <col min="10739" max="10739" width="11.3833333333333" style="115" customWidth="1"/>
    <col min="10740" max="10741" width="25.75" style="115" customWidth="1"/>
    <col min="10742" max="10742" width="23.1333333333333" style="115" customWidth="1"/>
    <col min="10743" max="10994" width="12.3833333333333" style="115"/>
    <col min="10995" max="10995" width="11.3833333333333" style="115" customWidth="1"/>
    <col min="10996" max="10997" width="25.75" style="115" customWidth="1"/>
    <col min="10998" max="10998" width="23.1333333333333" style="115" customWidth="1"/>
    <col min="10999" max="11250" width="12.3833333333333" style="115"/>
    <col min="11251" max="11251" width="11.3833333333333" style="115" customWidth="1"/>
    <col min="11252" max="11253" width="25.75" style="115" customWidth="1"/>
    <col min="11254" max="11254" width="23.1333333333333" style="115" customWidth="1"/>
    <col min="11255" max="11506" width="12.3833333333333" style="115"/>
    <col min="11507" max="11507" width="11.3833333333333" style="115" customWidth="1"/>
    <col min="11508" max="11509" width="25.75" style="115" customWidth="1"/>
    <col min="11510" max="11510" width="23.1333333333333" style="115" customWidth="1"/>
    <col min="11511" max="11762" width="12.3833333333333" style="115"/>
    <col min="11763" max="11763" width="11.3833333333333" style="115" customWidth="1"/>
    <col min="11764" max="11765" width="25.75" style="115" customWidth="1"/>
    <col min="11766" max="11766" width="23.1333333333333" style="115" customWidth="1"/>
    <col min="11767" max="12018" width="12.3833333333333" style="115"/>
    <col min="12019" max="12019" width="11.3833333333333" style="115" customWidth="1"/>
    <col min="12020" max="12021" width="25.75" style="115" customWidth="1"/>
    <col min="12022" max="12022" width="23.1333333333333" style="115" customWidth="1"/>
    <col min="12023" max="12274" width="12.3833333333333" style="115"/>
    <col min="12275" max="12275" width="11.3833333333333" style="115" customWidth="1"/>
    <col min="12276" max="12277" width="25.75" style="115" customWidth="1"/>
    <col min="12278" max="12278" width="23.1333333333333" style="115" customWidth="1"/>
    <col min="12279" max="12530" width="12.3833333333333" style="115"/>
    <col min="12531" max="12531" width="11.3833333333333" style="115" customWidth="1"/>
    <col min="12532" max="12533" width="25.75" style="115" customWidth="1"/>
    <col min="12534" max="12534" width="23.1333333333333" style="115" customWidth="1"/>
    <col min="12535" max="12786" width="12.3833333333333" style="115"/>
    <col min="12787" max="12787" width="11.3833333333333" style="115" customWidth="1"/>
    <col min="12788" max="12789" width="25.75" style="115" customWidth="1"/>
    <col min="12790" max="12790" width="23.1333333333333" style="115" customWidth="1"/>
    <col min="12791" max="13042" width="12.3833333333333" style="115"/>
    <col min="13043" max="13043" width="11.3833333333333" style="115" customWidth="1"/>
    <col min="13044" max="13045" width="25.75" style="115" customWidth="1"/>
    <col min="13046" max="13046" width="23.1333333333333" style="115" customWidth="1"/>
    <col min="13047" max="13298" width="12.3833333333333" style="115"/>
    <col min="13299" max="13299" width="11.3833333333333" style="115" customWidth="1"/>
    <col min="13300" max="13301" width="25.75" style="115" customWidth="1"/>
    <col min="13302" max="13302" width="23.1333333333333" style="115" customWidth="1"/>
    <col min="13303" max="13554" width="12.3833333333333" style="115"/>
    <col min="13555" max="13555" width="11.3833333333333" style="115" customWidth="1"/>
    <col min="13556" max="13557" width="25.75" style="115" customWidth="1"/>
    <col min="13558" max="13558" width="23.1333333333333" style="115" customWidth="1"/>
    <col min="13559" max="13810" width="12.3833333333333" style="115"/>
    <col min="13811" max="13811" width="11.3833333333333" style="115" customWidth="1"/>
    <col min="13812" max="13813" width="25.75" style="115" customWidth="1"/>
    <col min="13814" max="13814" width="23.1333333333333" style="115" customWidth="1"/>
    <col min="13815" max="14066" width="12.3833333333333" style="115"/>
    <col min="14067" max="14067" width="11.3833333333333" style="115" customWidth="1"/>
    <col min="14068" max="14069" width="25.75" style="115" customWidth="1"/>
    <col min="14070" max="14070" width="23.1333333333333" style="115" customWidth="1"/>
    <col min="14071" max="14322" width="12.3833333333333" style="115"/>
    <col min="14323" max="14323" width="11.3833333333333" style="115" customWidth="1"/>
    <col min="14324" max="14325" width="25.75" style="115" customWidth="1"/>
    <col min="14326" max="14326" width="23.1333333333333" style="115" customWidth="1"/>
    <col min="14327" max="14578" width="12.3833333333333" style="115"/>
    <col min="14579" max="14579" width="11.3833333333333" style="115" customWidth="1"/>
    <col min="14580" max="14581" width="25.75" style="115" customWidth="1"/>
    <col min="14582" max="14582" width="23.1333333333333" style="115" customWidth="1"/>
    <col min="14583" max="14834" width="12.3833333333333" style="115"/>
    <col min="14835" max="14835" width="11.3833333333333" style="115" customWidth="1"/>
    <col min="14836" max="14837" width="25.75" style="115" customWidth="1"/>
    <col min="14838" max="14838" width="23.1333333333333" style="115" customWidth="1"/>
    <col min="14839" max="15090" width="12.3833333333333" style="115"/>
    <col min="15091" max="15091" width="11.3833333333333" style="115" customWidth="1"/>
    <col min="15092" max="15093" width="25.75" style="115" customWidth="1"/>
    <col min="15094" max="15094" width="23.1333333333333" style="115" customWidth="1"/>
    <col min="15095" max="15346" width="12.3833333333333" style="115"/>
    <col min="15347" max="15347" width="11.3833333333333" style="115" customWidth="1"/>
    <col min="15348" max="15349" width="25.75" style="115" customWidth="1"/>
    <col min="15350" max="15350" width="23.1333333333333" style="115" customWidth="1"/>
    <col min="15351" max="15602" width="12.3833333333333" style="115"/>
    <col min="15603" max="15603" width="11.3833333333333" style="115" customWidth="1"/>
    <col min="15604" max="15605" width="25.75" style="115" customWidth="1"/>
    <col min="15606" max="15606" width="23.1333333333333" style="115" customWidth="1"/>
    <col min="15607" max="15858" width="12.3833333333333" style="115"/>
    <col min="15859" max="15859" width="11.3833333333333" style="115" customWidth="1"/>
    <col min="15860" max="15861" width="25.75" style="115" customWidth="1"/>
    <col min="15862" max="15862" width="23.1333333333333" style="115" customWidth="1"/>
    <col min="15863" max="16114" width="12.3833333333333" style="115"/>
    <col min="16115" max="16115" width="11.3833333333333" style="115" customWidth="1"/>
    <col min="16116" max="16117" width="25.75" style="115" customWidth="1"/>
    <col min="16118" max="16118" width="23.1333333333333" style="115" customWidth="1"/>
    <col min="16119" max="16376" width="12.3833333333333" style="115"/>
    <col min="16377" max="16377" width="12.3833333333333" style="116"/>
    <col min="16378" max="16382" width="12.3833333333333" style="117"/>
    <col min="16383" max="16384" width="12" style="117"/>
  </cols>
  <sheetData>
    <row r="1" ht="14.25" spans="1:1">
      <c r="A1" s="118" t="s">
        <v>222</v>
      </c>
    </row>
    <row r="2" s="108" customFormat="1" ht="48" customHeight="1" spans="1:4">
      <c r="A2" s="119" t="s">
        <v>252</v>
      </c>
      <c r="B2" s="119"/>
      <c r="C2" s="119"/>
      <c r="D2" s="119"/>
    </row>
    <row r="3" s="109" customFormat="1" ht="14.25" spans="1:4">
      <c r="A3" s="120"/>
      <c r="B3" s="121"/>
      <c r="C3" s="122" t="s">
        <v>2</v>
      </c>
      <c r="D3" s="122"/>
    </row>
    <row r="4" s="110" customFormat="1" ht="20.1" customHeight="1" spans="1:4">
      <c r="A4" s="123" t="s">
        <v>3</v>
      </c>
      <c r="B4" s="124" t="s">
        <v>253</v>
      </c>
      <c r="C4" s="125" t="s">
        <v>254</v>
      </c>
      <c r="D4" s="126" t="s">
        <v>255</v>
      </c>
    </row>
    <row r="5" s="111" customFormat="1" ht="15" customHeight="1" spans="1:4">
      <c r="A5" s="127" t="s">
        <v>256</v>
      </c>
      <c r="B5" s="128" t="s">
        <v>257</v>
      </c>
      <c r="C5" s="129">
        <v>0.114</v>
      </c>
      <c r="D5" s="130">
        <v>271.56</v>
      </c>
    </row>
    <row r="6" ht="15" customHeight="1" spans="1:4">
      <c r="A6" s="131">
        <v>21</v>
      </c>
      <c r="B6" s="132" t="s">
        <v>258</v>
      </c>
      <c r="C6" s="133">
        <v>0.0352</v>
      </c>
      <c r="D6" s="130">
        <v>83.85</v>
      </c>
    </row>
    <row r="7" ht="15" customHeight="1" spans="1:4">
      <c r="A7" s="131">
        <v>22</v>
      </c>
      <c r="B7" s="132" t="s">
        <v>259</v>
      </c>
      <c r="C7" s="133">
        <v>0.0391</v>
      </c>
      <c r="D7" s="130">
        <v>93.14</v>
      </c>
    </row>
    <row r="8" ht="15" customHeight="1" spans="1:4">
      <c r="A8" s="131">
        <v>23</v>
      </c>
      <c r="B8" s="132" t="s">
        <v>205</v>
      </c>
      <c r="C8" s="133">
        <v>0.0197</v>
      </c>
      <c r="D8" s="130">
        <v>46.93</v>
      </c>
    </row>
    <row r="9" ht="15" customHeight="1" spans="1:4">
      <c r="A9" s="131">
        <v>24</v>
      </c>
      <c r="B9" s="132" t="s">
        <v>204</v>
      </c>
      <c r="C9" s="133">
        <v>0.02</v>
      </c>
      <c r="D9" s="130">
        <v>47.64</v>
      </c>
    </row>
  </sheetData>
  <mergeCells count="2">
    <mergeCell ref="A2:D2"/>
    <mergeCell ref="C3:D3"/>
  </mergeCells>
  <pageMargins left="0.700694444444445" right="0.700694444444445" top="0.904861111111111" bottom="0.511805555555556" header="0.298611111111111" footer="0.298611111111111"/>
  <pageSetup paperSize="9" firstPageNumber="5" fitToWidth="0" fitToHeight="0" orientation="portrait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4"/>
  <sheetViews>
    <sheetView showZeros="0" tabSelected="1" zoomScale="52" zoomScaleNormal="52" topLeftCell="A2" workbookViewId="0">
      <selection activeCell="W14" sqref="W14"/>
    </sheetView>
  </sheetViews>
  <sheetFormatPr defaultColWidth="9" defaultRowHeight="13.5"/>
  <cols>
    <col min="1" max="1" width="11" style="47" customWidth="1"/>
    <col min="2" max="2" width="42" style="82" customWidth="1"/>
    <col min="3" max="3" width="16" hidden="1" customWidth="1"/>
    <col min="4" max="4" width="9.88333333333333" style="47" customWidth="1"/>
    <col min="5" max="5" width="10.75" hidden="1" customWidth="1"/>
    <col min="6" max="6" width="8.41666666666667" style="47" customWidth="1"/>
    <col min="7" max="11" width="8.41666666666667" customWidth="1"/>
    <col min="12" max="12" width="8.41666666666667" style="47" customWidth="1"/>
    <col min="13" max="15" width="8.41666666666667" customWidth="1"/>
    <col min="16" max="16" width="15.6333333333333" customWidth="1"/>
    <col min="17" max="17" width="9.88333333333333" customWidth="1"/>
  </cols>
  <sheetData>
    <row r="1" ht="20.25" spans="1:2">
      <c r="A1" s="48" t="s">
        <v>222</v>
      </c>
      <c r="B1" s="48"/>
    </row>
    <row r="2" ht="42" customHeight="1" spans="1:17">
      <c r="A2" s="83" t="s">
        <v>260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</row>
    <row r="3" ht="23.25" customHeight="1" spans="1:17">
      <c r="A3" s="84" t="s">
        <v>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="80" customFormat="1" ht="24" customHeight="1" spans="1:17">
      <c r="A4" s="85" t="s">
        <v>261</v>
      </c>
      <c r="B4" s="86" t="s">
        <v>262</v>
      </c>
      <c r="C4" s="87" t="s">
        <v>263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103" t="s">
        <v>264</v>
      </c>
      <c r="Q4" s="88"/>
    </row>
    <row r="5" s="80" customFormat="1" ht="33" customHeight="1" spans="1:17">
      <c r="A5" s="85"/>
      <c r="B5" s="86"/>
      <c r="C5" s="89" t="s">
        <v>265</v>
      </c>
      <c r="D5" s="90" t="s">
        <v>266</v>
      </c>
      <c r="E5" s="91"/>
      <c r="F5" s="89" t="s">
        <v>267</v>
      </c>
      <c r="G5" s="88"/>
      <c r="H5" s="88"/>
      <c r="I5" s="88"/>
      <c r="J5" s="88"/>
      <c r="K5" s="88"/>
      <c r="L5" s="103" t="s">
        <v>268</v>
      </c>
      <c r="M5" s="88"/>
      <c r="N5" s="88"/>
      <c r="O5" s="88"/>
      <c r="P5" s="89" t="s">
        <v>265</v>
      </c>
      <c r="Q5" s="89" t="s">
        <v>269</v>
      </c>
    </row>
    <row r="6" s="80" customFormat="1" ht="33" customHeight="1" spans="1:17">
      <c r="A6" s="85"/>
      <c r="B6" s="86"/>
      <c r="C6" s="89"/>
      <c r="D6" s="92"/>
      <c r="E6" s="93"/>
      <c r="F6" s="94" t="s">
        <v>270</v>
      </c>
      <c r="G6" s="94" t="s">
        <v>271</v>
      </c>
      <c r="H6" s="94" t="s">
        <v>272</v>
      </c>
      <c r="I6" s="94" t="s">
        <v>273</v>
      </c>
      <c r="J6" s="94" t="s">
        <v>274</v>
      </c>
      <c r="K6" s="94" t="s">
        <v>275</v>
      </c>
      <c r="L6" s="94" t="s">
        <v>269</v>
      </c>
      <c r="M6" s="94" t="s">
        <v>246</v>
      </c>
      <c r="N6" s="104" t="s">
        <v>247</v>
      </c>
      <c r="O6" s="105"/>
      <c r="P6" s="89"/>
      <c r="Q6" s="89"/>
    </row>
    <row r="7" s="80" customFormat="1" ht="77" customHeight="1" spans="1:17">
      <c r="A7" s="85"/>
      <c r="B7" s="86"/>
      <c r="C7" s="88"/>
      <c r="D7" s="95"/>
      <c r="E7" s="96"/>
      <c r="F7" s="97"/>
      <c r="G7" s="97"/>
      <c r="H7" s="97"/>
      <c r="I7" s="97"/>
      <c r="J7" s="97"/>
      <c r="K7" s="97"/>
      <c r="L7" s="97"/>
      <c r="M7" s="97"/>
      <c r="N7" s="57" t="s">
        <v>248</v>
      </c>
      <c r="O7" s="76" t="s">
        <v>249</v>
      </c>
      <c r="P7" s="88"/>
      <c r="Q7" s="88"/>
    </row>
    <row r="8" s="80" customFormat="1" ht="33" customHeight="1" spans="1:17">
      <c r="A8" s="98" t="s">
        <v>199</v>
      </c>
      <c r="B8" s="99" t="s">
        <v>117</v>
      </c>
      <c r="C8" s="100" t="s">
        <v>251</v>
      </c>
      <c r="D8" s="78">
        <v>277</v>
      </c>
      <c r="E8" s="78" t="e">
        <f>#REF!</f>
        <v>#REF!</v>
      </c>
      <c r="F8" s="78">
        <f>SUM(G8:K8)</f>
        <v>0</v>
      </c>
      <c r="G8" s="78"/>
      <c r="H8" s="78"/>
      <c r="I8" s="78"/>
      <c r="J8" s="78"/>
      <c r="K8" s="78"/>
      <c r="L8" s="78">
        <f>M8+O8</f>
        <v>0</v>
      </c>
      <c r="M8" s="78"/>
      <c r="N8" s="78"/>
      <c r="O8" s="78"/>
      <c r="P8" s="106" t="s">
        <v>276</v>
      </c>
      <c r="Q8" s="78">
        <v>277</v>
      </c>
    </row>
    <row r="9" s="81" customFormat="1" ht="33" customHeight="1" spans="1:17">
      <c r="A9" s="98" t="s">
        <v>135</v>
      </c>
      <c r="B9" s="101" t="s">
        <v>200</v>
      </c>
      <c r="C9" s="102"/>
      <c r="D9" s="79">
        <v>213</v>
      </c>
      <c r="E9" s="79"/>
      <c r="F9" s="78"/>
      <c r="G9" s="79"/>
      <c r="H9" s="79"/>
      <c r="I9" s="79"/>
      <c r="J9" s="79"/>
      <c r="K9" s="79"/>
      <c r="L9" s="78"/>
      <c r="M9" s="79"/>
      <c r="N9" s="79"/>
      <c r="O9" s="79"/>
      <c r="P9" s="107" t="s">
        <v>276</v>
      </c>
      <c r="Q9" s="79">
        <v>213</v>
      </c>
    </row>
    <row r="10" s="81" customFormat="1" ht="33" customHeight="1" spans="1:17">
      <c r="A10" s="98">
        <v>2</v>
      </c>
      <c r="B10" s="101" t="s">
        <v>201</v>
      </c>
      <c r="C10" s="102"/>
      <c r="D10" s="79">
        <v>10</v>
      </c>
      <c r="E10" s="79"/>
      <c r="F10" s="78"/>
      <c r="G10" s="79"/>
      <c r="H10" s="79"/>
      <c r="I10" s="79"/>
      <c r="J10" s="79"/>
      <c r="K10" s="79"/>
      <c r="L10" s="78"/>
      <c r="M10" s="79"/>
      <c r="N10" s="79"/>
      <c r="O10" s="79"/>
      <c r="P10" s="107" t="s">
        <v>276</v>
      </c>
      <c r="Q10" s="79">
        <v>10</v>
      </c>
    </row>
    <row r="11" s="81" customFormat="1" ht="33" customHeight="1" spans="1:17">
      <c r="A11" s="98">
        <v>3</v>
      </c>
      <c r="B11" s="69" t="s">
        <v>202</v>
      </c>
      <c r="C11" s="102"/>
      <c r="D11" s="79">
        <v>12</v>
      </c>
      <c r="E11" s="79"/>
      <c r="F11" s="78"/>
      <c r="G11" s="79"/>
      <c r="H11" s="79"/>
      <c r="I11" s="79"/>
      <c r="J11" s="79"/>
      <c r="K11" s="79"/>
      <c r="L11" s="78"/>
      <c r="M11" s="79"/>
      <c r="N11" s="79"/>
      <c r="O11" s="79"/>
      <c r="P11" s="107" t="s">
        <v>276</v>
      </c>
      <c r="Q11" s="79">
        <v>12</v>
      </c>
    </row>
    <row r="12" s="81" customFormat="1" ht="33" customHeight="1" spans="1:17">
      <c r="A12" s="98">
        <v>4</v>
      </c>
      <c r="B12" s="69" t="s">
        <v>203</v>
      </c>
      <c r="C12" s="102"/>
      <c r="D12" s="79">
        <v>14</v>
      </c>
      <c r="E12" s="79"/>
      <c r="F12" s="78"/>
      <c r="G12" s="79"/>
      <c r="H12" s="79"/>
      <c r="I12" s="79"/>
      <c r="J12" s="79"/>
      <c r="K12" s="79"/>
      <c r="L12" s="78"/>
      <c r="M12" s="79"/>
      <c r="N12" s="79"/>
      <c r="O12" s="79"/>
      <c r="P12" s="107" t="s">
        <v>276</v>
      </c>
      <c r="Q12" s="79">
        <v>14</v>
      </c>
    </row>
    <row r="13" s="81" customFormat="1" ht="33" customHeight="1" spans="1:17">
      <c r="A13" s="98">
        <v>5</v>
      </c>
      <c r="B13" s="69" t="s">
        <v>204</v>
      </c>
      <c r="C13" s="102"/>
      <c r="D13" s="79">
        <v>14</v>
      </c>
      <c r="E13" s="79"/>
      <c r="F13" s="78"/>
      <c r="G13" s="79"/>
      <c r="H13" s="79"/>
      <c r="I13" s="79"/>
      <c r="J13" s="79"/>
      <c r="K13" s="79"/>
      <c r="L13" s="78"/>
      <c r="M13" s="79"/>
      <c r="N13" s="79"/>
      <c r="O13" s="79"/>
      <c r="P13" s="107" t="s">
        <v>276</v>
      </c>
      <c r="Q13" s="79">
        <v>14</v>
      </c>
    </row>
    <row r="14" s="81" customFormat="1" ht="33" customHeight="1" spans="1:17">
      <c r="A14" s="98">
        <v>6</v>
      </c>
      <c r="B14" s="69" t="s">
        <v>205</v>
      </c>
      <c r="C14" s="102"/>
      <c r="D14" s="79">
        <v>14</v>
      </c>
      <c r="E14" s="79"/>
      <c r="F14" s="78"/>
      <c r="G14" s="79"/>
      <c r="H14" s="79"/>
      <c r="I14" s="79"/>
      <c r="J14" s="79"/>
      <c r="K14" s="79"/>
      <c r="L14" s="78"/>
      <c r="M14" s="79"/>
      <c r="N14" s="79"/>
      <c r="O14" s="79"/>
      <c r="P14" s="107" t="s">
        <v>276</v>
      </c>
      <c r="Q14" s="79">
        <v>14</v>
      </c>
    </row>
  </sheetData>
  <mergeCells count="22">
    <mergeCell ref="A1:B1"/>
    <mergeCell ref="A2:Q2"/>
    <mergeCell ref="A3:Q3"/>
    <mergeCell ref="C4:O4"/>
    <mergeCell ref="P4:Q4"/>
    <mergeCell ref="F5:K5"/>
    <mergeCell ref="L5:O5"/>
    <mergeCell ref="N6:O6"/>
    <mergeCell ref="A4:A7"/>
    <mergeCell ref="B4:B7"/>
    <mergeCell ref="C5:C7"/>
    <mergeCell ref="F6:F7"/>
    <mergeCell ref="G6:G7"/>
    <mergeCell ref="H6:H7"/>
    <mergeCell ref="I6:I7"/>
    <mergeCell ref="J6:J7"/>
    <mergeCell ref="K6:K7"/>
    <mergeCell ref="L6:L7"/>
    <mergeCell ref="M6:M7"/>
    <mergeCell ref="P5:P7"/>
    <mergeCell ref="Q5:Q7"/>
    <mergeCell ref="D5:E7"/>
  </mergeCells>
  <pageMargins left="0.707638888888889" right="0.707638888888889" top="0.511805555555556" bottom="0.275" header="0.313888888888889" footer="0.313888888888889"/>
  <pageSetup paperSize="9" scale="72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4"/>
  <sheetViews>
    <sheetView showZeros="0" zoomScale="85" zoomScaleNormal="85" workbookViewId="0">
      <selection activeCell="K8" sqref="K8"/>
    </sheetView>
  </sheetViews>
  <sheetFormatPr defaultColWidth="9" defaultRowHeight="13.5"/>
  <cols>
    <col min="2" max="2" width="34.6333333333333" customWidth="1"/>
    <col min="3" max="3" width="9.75" style="47" customWidth="1"/>
    <col min="4" max="5" width="9.75" customWidth="1"/>
    <col min="6" max="6" width="9.75" style="47" customWidth="1"/>
    <col min="7" max="8" width="9.75" customWidth="1"/>
    <col min="9" max="9" width="9.75" style="47" customWidth="1"/>
    <col min="10" max="11" width="9.75" customWidth="1"/>
  </cols>
  <sheetData>
    <row r="1" ht="20.25" spans="1:2">
      <c r="A1" s="48" t="s">
        <v>277</v>
      </c>
      <c r="B1" s="48"/>
    </row>
    <row r="2" spans="1:11">
      <c r="A2" s="49" t="s">
        <v>278</v>
      </c>
      <c r="B2" s="49"/>
      <c r="C2" s="50"/>
      <c r="D2" s="49"/>
      <c r="E2" s="49"/>
      <c r="F2" s="50"/>
      <c r="G2" s="49"/>
      <c r="H2" s="49"/>
      <c r="I2" s="50"/>
      <c r="J2" s="49"/>
      <c r="K2" s="49"/>
    </row>
    <row r="3" spans="1:11">
      <c r="A3" s="49"/>
      <c r="B3" s="49"/>
      <c r="C3" s="50"/>
      <c r="D3" s="49"/>
      <c r="E3" s="49"/>
      <c r="F3" s="50"/>
      <c r="G3" s="49"/>
      <c r="H3" s="49"/>
      <c r="I3" s="50"/>
      <c r="J3" s="49"/>
      <c r="K3" s="49"/>
    </row>
    <row r="4" spans="1:11">
      <c r="A4" s="49"/>
      <c r="B4" s="49"/>
      <c r="C4" s="50"/>
      <c r="D4" s="49"/>
      <c r="E4" s="49"/>
      <c r="F4" s="50"/>
      <c r="G4" s="49"/>
      <c r="H4" s="49"/>
      <c r="I4" s="50"/>
      <c r="J4" s="49"/>
      <c r="K4" s="49"/>
    </row>
    <row r="5" ht="21.95" customHeight="1" spans="10:11">
      <c r="J5" s="74" t="s">
        <v>2</v>
      </c>
      <c r="K5" s="74"/>
    </row>
    <row r="6" ht="45" customHeight="1" spans="1:11">
      <c r="A6" s="51" t="s">
        <v>3</v>
      </c>
      <c r="B6" s="51" t="s">
        <v>4</v>
      </c>
      <c r="C6" s="52" t="s">
        <v>5</v>
      </c>
      <c r="D6" s="52"/>
      <c r="E6" s="52"/>
      <c r="F6" s="53" t="s">
        <v>194</v>
      </c>
      <c r="G6" s="54"/>
      <c r="H6" s="54"/>
      <c r="I6" s="53" t="s">
        <v>195</v>
      </c>
      <c r="J6" s="75"/>
      <c r="K6" s="75"/>
    </row>
    <row r="7" ht="45" customHeight="1" spans="1:11">
      <c r="A7" s="55"/>
      <c r="B7" s="55"/>
      <c r="C7" s="52" t="s">
        <v>10</v>
      </c>
      <c r="D7" s="56" t="s">
        <v>279</v>
      </c>
      <c r="E7" s="56" t="s">
        <v>280</v>
      </c>
      <c r="F7" s="54" t="s">
        <v>128</v>
      </c>
      <c r="G7" s="53" t="s">
        <v>281</v>
      </c>
      <c r="H7" s="57" t="s">
        <v>247</v>
      </c>
      <c r="I7" s="53" t="s">
        <v>128</v>
      </c>
      <c r="J7" s="53" t="s">
        <v>281</v>
      </c>
      <c r="K7" s="76" t="s">
        <v>247</v>
      </c>
    </row>
    <row r="8" ht="45" customHeight="1" spans="1:11">
      <c r="A8" s="58" t="s">
        <v>10</v>
      </c>
      <c r="B8" s="58"/>
      <c r="C8" s="59">
        <f>F8+I8</f>
        <v>11123</v>
      </c>
      <c r="D8" s="59">
        <f>G8+J8</f>
        <v>9812.85</v>
      </c>
      <c r="E8" s="59">
        <f>H8+K8</f>
        <v>1310.15</v>
      </c>
      <c r="F8" s="60">
        <f t="shared" ref="F8:F10" si="0">G8+H8</f>
        <v>6750</v>
      </c>
      <c r="G8" s="60">
        <f t="shared" ref="G8:K8" si="1">G9+G65</f>
        <v>5919.85</v>
      </c>
      <c r="H8" s="60">
        <f t="shared" si="1"/>
        <v>830.15</v>
      </c>
      <c r="I8" s="77">
        <f t="shared" ref="I8:I56" si="2">J8+K8</f>
        <v>4373</v>
      </c>
      <c r="J8" s="77">
        <f t="shared" si="1"/>
        <v>3893</v>
      </c>
      <c r="K8" s="77">
        <f t="shared" si="1"/>
        <v>480</v>
      </c>
    </row>
    <row r="9" ht="45" customHeight="1" spans="1:11">
      <c r="A9" s="61" t="s">
        <v>282</v>
      </c>
      <c r="B9" s="62" t="s">
        <v>283</v>
      </c>
      <c r="C9" s="59">
        <f t="shared" ref="C9:C40" si="3">F9+I9</f>
        <v>11123</v>
      </c>
      <c r="D9" s="59">
        <f t="shared" ref="D9:D40" si="4">G9+J9</f>
        <v>9812.85</v>
      </c>
      <c r="E9" s="59">
        <f t="shared" ref="E9:E40" si="5">H9+K9</f>
        <v>1310.15</v>
      </c>
      <c r="F9" s="60">
        <f t="shared" si="0"/>
        <v>6750</v>
      </c>
      <c r="G9" s="60">
        <f t="shared" ref="G9:K9" si="6">G10+G35+G43+G49+G58+G59+G63</f>
        <v>5919.85</v>
      </c>
      <c r="H9" s="60">
        <f t="shared" si="6"/>
        <v>830.15</v>
      </c>
      <c r="I9" s="78">
        <f t="shared" si="2"/>
        <v>4373</v>
      </c>
      <c r="J9" s="78">
        <f t="shared" si="6"/>
        <v>3893</v>
      </c>
      <c r="K9" s="78">
        <f t="shared" si="6"/>
        <v>480</v>
      </c>
    </row>
    <row r="10" ht="45" customHeight="1" spans="1:11">
      <c r="A10" s="63" t="s">
        <v>284</v>
      </c>
      <c r="B10" s="64" t="s">
        <v>285</v>
      </c>
      <c r="C10" s="59">
        <f t="shared" si="3"/>
        <v>11073</v>
      </c>
      <c r="D10" s="59">
        <f t="shared" si="4"/>
        <v>9762.85</v>
      </c>
      <c r="E10" s="59">
        <f t="shared" si="5"/>
        <v>1310.15</v>
      </c>
      <c r="F10" s="60">
        <f t="shared" si="0"/>
        <v>6700</v>
      </c>
      <c r="G10" s="60">
        <f>SUM(G12:G34)</f>
        <v>5869.85</v>
      </c>
      <c r="H10" s="60">
        <f>SUM(H12:H34)</f>
        <v>830.15</v>
      </c>
      <c r="I10" s="78">
        <f t="shared" si="2"/>
        <v>4373</v>
      </c>
      <c r="J10" s="78">
        <f>SUM(J11:J34)</f>
        <v>3893</v>
      </c>
      <c r="K10" s="78">
        <f>SUM(K11:K34)</f>
        <v>480</v>
      </c>
    </row>
    <row r="11" ht="45" customHeight="1" spans="1:11">
      <c r="A11" s="65">
        <v>1</v>
      </c>
      <c r="B11" s="66" t="s">
        <v>15</v>
      </c>
      <c r="C11" s="59">
        <f t="shared" si="3"/>
        <v>2100</v>
      </c>
      <c r="D11" s="67">
        <f t="shared" si="4"/>
        <v>2100</v>
      </c>
      <c r="E11" s="67">
        <f t="shared" si="5"/>
        <v>0</v>
      </c>
      <c r="F11" s="60"/>
      <c r="G11" s="68"/>
      <c r="H11" s="68"/>
      <c r="I11" s="78">
        <f t="shared" si="2"/>
        <v>2100</v>
      </c>
      <c r="J11" s="79">
        <v>2100</v>
      </c>
      <c r="K11" s="79"/>
    </row>
    <row r="12" ht="45" customHeight="1" spans="1:11">
      <c r="A12" s="65">
        <v>2</v>
      </c>
      <c r="B12" s="66" t="s">
        <v>16</v>
      </c>
      <c r="C12" s="59">
        <f t="shared" si="3"/>
        <v>4057.85</v>
      </c>
      <c r="D12" s="67">
        <f t="shared" si="4"/>
        <v>4057.85</v>
      </c>
      <c r="E12" s="67">
        <f t="shared" si="5"/>
        <v>0</v>
      </c>
      <c r="F12" s="60">
        <f t="shared" ref="F12:F41" si="7">G12+H12</f>
        <v>3570.85</v>
      </c>
      <c r="G12" s="68">
        <f>3470.85+100</f>
        <v>3570.85</v>
      </c>
      <c r="H12" s="68"/>
      <c r="I12" s="78">
        <f t="shared" si="2"/>
        <v>487</v>
      </c>
      <c r="J12" s="79">
        <v>487</v>
      </c>
      <c r="K12" s="79"/>
    </row>
    <row r="13" ht="45" customHeight="1" spans="1:11">
      <c r="A13" s="65">
        <v>3</v>
      </c>
      <c r="B13" s="69" t="s">
        <v>28</v>
      </c>
      <c r="C13" s="59">
        <f t="shared" si="3"/>
        <v>187</v>
      </c>
      <c r="D13" s="67">
        <f t="shared" si="4"/>
        <v>0</v>
      </c>
      <c r="E13" s="67">
        <f t="shared" si="5"/>
        <v>187</v>
      </c>
      <c r="F13" s="60">
        <f t="shared" si="7"/>
        <v>0</v>
      </c>
      <c r="G13" s="68"/>
      <c r="H13" s="68"/>
      <c r="I13" s="78">
        <f t="shared" si="2"/>
        <v>187</v>
      </c>
      <c r="J13" s="79"/>
      <c r="K13" s="79">
        <v>187</v>
      </c>
    </row>
    <row r="14" ht="45" hidden="1" customHeight="1" spans="1:11">
      <c r="A14" s="65">
        <v>4</v>
      </c>
      <c r="B14" s="69" t="s">
        <v>19</v>
      </c>
      <c r="C14" s="59">
        <f t="shared" si="3"/>
        <v>0</v>
      </c>
      <c r="D14" s="67">
        <f t="shared" si="4"/>
        <v>0</v>
      </c>
      <c r="E14" s="67">
        <f t="shared" si="5"/>
        <v>0</v>
      </c>
      <c r="F14" s="60">
        <f t="shared" si="7"/>
        <v>0</v>
      </c>
      <c r="G14" s="68"/>
      <c r="H14" s="68"/>
      <c r="I14" s="78">
        <f t="shared" si="2"/>
        <v>0</v>
      </c>
      <c r="J14" s="79"/>
      <c r="K14" s="79"/>
    </row>
    <row r="15" ht="45" customHeight="1" spans="1:11">
      <c r="A15" s="65">
        <v>4</v>
      </c>
      <c r="B15" s="69" t="s">
        <v>29</v>
      </c>
      <c r="C15" s="59">
        <f t="shared" si="3"/>
        <v>16.15</v>
      </c>
      <c r="D15" s="67">
        <f t="shared" si="4"/>
        <v>0</v>
      </c>
      <c r="E15" s="67">
        <f t="shared" si="5"/>
        <v>16.15</v>
      </c>
      <c r="F15" s="60">
        <f t="shared" si="7"/>
        <v>0</v>
      </c>
      <c r="G15" s="68"/>
      <c r="H15" s="68"/>
      <c r="I15" s="78">
        <f t="shared" si="2"/>
        <v>16.15</v>
      </c>
      <c r="J15" s="79"/>
      <c r="K15" s="79">
        <v>16.15</v>
      </c>
    </row>
    <row r="16" ht="45" customHeight="1" spans="1:11">
      <c r="A16" s="65">
        <v>5</v>
      </c>
      <c r="B16" s="69" t="s">
        <v>30</v>
      </c>
      <c r="C16" s="59">
        <f t="shared" si="3"/>
        <v>88</v>
      </c>
      <c r="D16" s="67">
        <f t="shared" si="4"/>
        <v>67</v>
      </c>
      <c r="E16" s="67">
        <f t="shared" si="5"/>
        <v>21</v>
      </c>
      <c r="F16" s="60">
        <f t="shared" si="7"/>
        <v>0</v>
      </c>
      <c r="G16" s="68"/>
      <c r="H16" s="68"/>
      <c r="I16" s="78">
        <f t="shared" si="2"/>
        <v>88</v>
      </c>
      <c r="J16" s="79">
        <v>67</v>
      </c>
      <c r="K16" s="79">
        <v>21</v>
      </c>
    </row>
    <row r="17" ht="45" customHeight="1" spans="1:11">
      <c r="A17" s="65">
        <v>6</v>
      </c>
      <c r="B17" s="69" t="s">
        <v>31</v>
      </c>
      <c r="C17" s="59">
        <f t="shared" si="3"/>
        <v>450</v>
      </c>
      <c r="D17" s="67">
        <f t="shared" si="4"/>
        <v>0</v>
      </c>
      <c r="E17" s="67">
        <f t="shared" si="5"/>
        <v>450</v>
      </c>
      <c r="F17" s="60">
        <f t="shared" si="7"/>
        <v>450</v>
      </c>
      <c r="G17" s="68"/>
      <c r="H17" s="68">
        <v>450</v>
      </c>
      <c r="I17" s="78">
        <f t="shared" si="2"/>
        <v>0</v>
      </c>
      <c r="J17" s="79"/>
      <c r="K17" s="79"/>
    </row>
    <row r="18" ht="45" customHeight="1" spans="1:11">
      <c r="A18" s="65">
        <v>7</v>
      </c>
      <c r="B18" s="69" t="s">
        <v>32</v>
      </c>
      <c r="C18" s="59">
        <f t="shared" si="3"/>
        <v>20</v>
      </c>
      <c r="D18" s="67">
        <f t="shared" si="4"/>
        <v>0</v>
      </c>
      <c r="E18" s="67">
        <f t="shared" si="5"/>
        <v>20</v>
      </c>
      <c r="F18" s="60">
        <f t="shared" si="7"/>
        <v>0</v>
      </c>
      <c r="G18" s="68"/>
      <c r="H18" s="68"/>
      <c r="I18" s="78">
        <f t="shared" si="2"/>
        <v>20</v>
      </c>
      <c r="J18" s="79"/>
      <c r="K18" s="79">
        <v>20</v>
      </c>
    </row>
    <row r="19" ht="45" customHeight="1" spans="1:11">
      <c r="A19" s="65">
        <v>8</v>
      </c>
      <c r="B19" s="69" t="s">
        <v>33</v>
      </c>
      <c r="C19" s="59">
        <f t="shared" si="3"/>
        <v>30</v>
      </c>
      <c r="D19" s="67">
        <f t="shared" si="4"/>
        <v>30</v>
      </c>
      <c r="E19" s="67">
        <f t="shared" si="5"/>
        <v>0</v>
      </c>
      <c r="F19" s="60">
        <f t="shared" si="7"/>
        <v>30</v>
      </c>
      <c r="G19" s="68">
        <v>30</v>
      </c>
      <c r="H19" s="68"/>
      <c r="I19" s="78">
        <f t="shared" si="2"/>
        <v>0</v>
      </c>
      <c r="J19" s="79"/>
      <c r="K19" s="79"/>
    </row>
    <row r="20" ht="45" customHeight="1" spans="1:11">
      <c r="A20" s="65">
        <v>9</v>
      </c>
      <c r="B20" s="69" t="s">
        <v>34</v>
      </c>
      <c r="C20" s="59">
        <f t="shared" si="3"/>
        <v>104</v>
      </c>
      <c r="D20" s="67">
        <f t="shared" si="4"/>
        <v>64</v>
      </c>
      <c r="E20" s="67">
        <f t="shared" si="5"/>
        <v>40</v>
      </c>
      <c r="F20" s="60">
        <f t="shared" si="7"/>
        <v>64</v>
      </c>
      <c r="G20" s="68">
        <v>64</v>
      </c>
      <c r="H20" s="68"/>
      <c r="I20" s="78">
        <f t="shared" si="2"/>
        <v>40</v>
      </c>
      <c r="J20" s="79"/>
      <c r="K20" s="79">
        <v>40</v>
      </c>
    </row>
    <row r="21" ht="45" hidden="1" customHeight="1" spans="1:11">
      <c r="A21" s="65">
        <v>11</v>
      </c>
      <c r="B21" s="69" t="s">
        <v>35</v>
      </c>
      <c r="C21" s="59">
        <f t="shared" si="3"/>
        <v>0</v>
      </c>
      <c r="D21" s="67">
        <f t="shared" si="4"/>
        <v>0</v>
      </c>
      <c r="E21" s="67">
        <f t="shared" si="5"/>
        <v>0</v>
      </c>
      <c r="F21" s="60">
        <f t="shared" si="7"/>
        <v>0</v>
      </c>
      <c r="G21" s="68"/>
      <c r="H21" s="68"/>
      <c r="I21" s="78">
        <f t="shared" si="2"/>
        <v>0</v>
      </c>
      <c r="J21" s="79"/>
      <c r="K21" s="79"/>
    </row>
    <row r="22" ht="45" customHeight="1" spans="1:11">
      <c r="A22" s="65">
        <v>10</v>
      </c>
      <c r="B22" s="69" t="s">
        <v>36</v>
      </c>
      <c r="C22" s="59">
        <f t="shared" si="3"/>
        <v>83</v>
      </c>
      <c r="D22" s="67">
        <f t="shared" si="4"/>
        <v>0</v>
      </c>
      <c r="E22" s="67">
        <f t="shared" si="5"/>
        <v>83</v>
      </c>
      <c r="F22" s="60">
        <f t="shared" si="7"/>
        <v>0</v>
      </c>
      <c r="G22" s="68"/>
      <c r="H22" s="68"/>
      <c r="I22" s="78">
        <f t="shared" si="2"/>
        <v>83</v>
      </c>
      <c r="J22" s="79"/>
      <c r="K22" s="79">
        <v>83</v>
      </c>
    </row>
    <row r="23" ht="45" customHeight="1" spans="1:11">
      <c r="A23" s="65">
        <v>11</v>
      </c>
      <c r="B23" s="69" t="s">
        <v>37</v>
      </c>
      <c r="C23" s="59">
        <f t="shared" si="3"/>
        <v>600</v>
      </c>
      <c r="D23" s="67">
        <f t="shared" si="4"/>
        <v>500</v>
      </c>
      <c r="E23" s="67">
        <f t="shared" si="5"/>
        <v>100</v>
      </c>
      <c r="F23" s="60">
        <f t="shared" si="7"/>
        <v>600</v>
      </c>
      <c r="G23" s="68">
        <v>500</v>
      </c>
      <c r="H23" s="68">
        <v>100</v>
      </c>
      <c r="I23" s="78">
        <f t="shared" si="2"/>
        <v>0</v>
      </c>
      <c r="J23" s="79"/>
      <c r="K23" s="79"/>
    </row>
    <row r="24" ht="45" customHeight="1" spans="1:11">
      <c r="A24" s="65">
        <v>12</v>
      </c>
      <c r="B24" s="69" t="s">
        <v>38</v>
      </c>
      <c r="C24" s="59">
        <f t="shared" si="3"/>
        <v>147</v>
      </c>
      <c r="D24" s="67">
        <f t="shared" si="4"/>
        <v>147</v>
      </c>
      <c r="E24" s="67">
        <f t="shared" si="5"/>
        <v>0</v>
      </c>
      <c r="F24" s="60">
        <f t="shared" si="7"/>
        <v>0</v>
      </c>
      <c r="G24" s="68"/>
      <c r="H24" s="68"/>
      <c r="I24" s="78">
        <f t="shared" si="2"/>
        <v>147</v>
      </c>
      <c r="J24" s="79">
        <v>147</v>
      </c>
      <c r="K24" s="79"/>
    </row>
    <row r="25" ht="45" customHeight="1" spans="1:11">
      <c r="A25" s="65">
        <v>13</v>
      </c>
      <c r="B25" s="69" t="s">
        <v>39</v>
      </c>
      <c r="C25" s="59">
        <f t="shared" si="3"/>
        <v>800</v>
      </c>
      <c r="D25" s="67">
        <f t="shared" si="4"/>
        <v>800</v>
      </c>
      <c r="E25" s="67">
        <f t="shared" si="5"/>
        <v>0</v>
      </c>
      <c r="F25" s="60">
        <f t="shared" si="7"/>
        <v>0</v>
      </c>
      <c r="G25" s="68"/>
      <c r="H25" s="68"/>
      <c r="I25" s="78">
        <f t="shared" si="2"/>
        <v>800</v>
      </c>
      <c r="J25" s="79">
        <v>800</v>
      </c>
      <c r="K25" s="79"/>
    </row>
    <row r="26" ht="45" customHeight="1" spans="1:11">
      <c r="A26" s="65">
        <v>14</v>
      </c>
      <c r="B26" s="69" t="s">
        <v>41</v>
      </c>
      <c r="C26" s="59">
        <f t="shared" si="3"/>
        <v>316</v>
      </c>
      <c r="D26" s="67">
        <f t="shared" si="4"/>
        <v>0</v>
      </c>
      <c r="E26" s="67">
        <f t="shared" si="5"/>
        <v>316</v>
      </c>
      <c r="F26" s="60">
        <f t="shared" si="7"/>
        <v>245.15</v>
      </c>
      <c r="G26" s="68"/>
      <c r="H26" s="68">
        <v>245.15</v>
      </c>
      <c r="I26" s="78">
        <f t="shared" si="2"/>
        <v>70.85</v>
      </c>
      <c r="J26" s="79"/>
      <c r="K26" s="79">
        <v>70.85</v>
      </c>
    </row>
    <row r="27" ht="45" customHeight="1" spans="1:11">
      <c r="A27" s="65">
        <v>15</v>
      </c>
      <c r="B27" s="69" t="s">
        <v>42</v>
      </c>
      <c r="C27" s="59">
        <f t="shared" si="3"/>
        <v>25</v>
      </c>
      <c r="D27" s="67">
        <f t="shared" si="4"/>
        <v>0</v>
      </c>
      <c r="E27" s="67">
        <f t="shared" si="5"/>
        <v>25</v>
      </c>
      <c r="F27" s="60">
        <f t="shared" si="7"/>
        <v>25</v>
      </c>
      <c r="G27" s="68"/>
      <c r="H27" s="68">
        <v>25</v>
      </c>
      <c r="I27" s="78">
        <f t="shared" si="2"/>
        <v>0</v>
      </c>
      <c r="J27" s="79"/>
      <c r="K27" s="79"/>
    </row>
    <row r="28" ht="45" customHeight="1" spans="1:11">
      <c r="A28" s="65">
        <v>16</v>
      </c>
      <c r="B28" s="69" t="s">
        <v>43</v>
      </c>
      <c r="C28" s="59">
        <f t="shared" si="3"/>
        <v>1992</v>
      </c>
      <c r="D28" s="67">
        <f t="shared" si="4"/>
        <v>1992</v>
      </c>
      <c r="E28" s="67">
        <f t="shared" si="5"/>
        <v>0</v>
      </c>
      <c r="F28" s="60">
        <f t="shared" si="7"/>
        <v>1700</v>
      </c>
      <c r="G28" s="68">
        <v>1700</v>
      </c>
      <c r="H28" s="68"/>
      <c r="I28" s="78">
        <f t="shared" si="2"/>
        <v>292</v>
      </c>
      <c r="J28" s="79">
        <v>292</v>
      </c>
      <c r="K28" s="79"/>
    </row>
    <row r="29" ht="45" customHeight="1" spans="1:11">
      <c r="A29" s="65">
        <v>17</v>
      </c>
      <c r="B29" s="69" t="s">
        <v>61</v>
      </c>
      <c r="C29" s="59">
        <f t="shared" si="3"/>
        <v>12</v>
      </c>
      <c r="D29" s="67">
        <f t="shared" si="4"/>
        <v>0</v>
      </c>
      <c r="E29" s="67">
        <f t="shared" si="5"/>
        <v>12</v>
      </c>
      <c r="F29" s="60">
        <f t="shared" si="7"/>
        <v>0</v>
      </c>
      <c r="G29" s="68"/>
      <c r="H29" s="68"/>
      <c r="I29" s="78">
        <f t="shared" si="2"/>
        <v>12</v>
      </c>
      <c r="J29" s="79"/>
      <c r="K29" s="79">
        <v>12</v>
      </c>
    </row>
    <row r="30" ht="45" hidden="1" customHeight="1" spans="1:11">
      <c r="A30" s="65">
        <v>20</v>
      </c>
      <c r="B30" s="69" t="s">
        <v>62</v>
      </c>
      <c r="C30" s="59">
        <f t="shared" si="3"/>
        <v>0</v>
      </c>
      <c r="D30" s="67">
        <f t="shared" si="4"/>
        <v>0</v>
      </c>
      <c r="E30" s="67">
        <f t="shared" si="5"/>
        <v>0</v>
      </c>
      <c r="F30" s="60">
        <f t="shared" si="7"/>
        <v>0</v>
      </c>
      <c r="G30" s="68"/>
      <c r="H30" s="68"/>
      <c r="I30" s="78">
        <f t="shared" si="2"/>
        <v>0</v>
      </c>
      <c r="J30" s="79"/>
      <c r="K30" s="79"/>
    </row>
    <row r="31" ht="45" customHeight="1" spans="1:11">
      <c r="A31" s="65">
        <v>18</v>
      </c>
      <c r="B31" s="69" t="s">
        <v>63</v>
      </c>
      <c r="C31" s="59">
        <f t="shared" si="3"/>
        <v>10</v>
      </c>
      <c r="D31" s="67">
        <f t="shared" si="4"/>
        <v>0</v>
      </c>
      <c r="E31" s="67">
        <f t="shared" si="5"/>
        <v>10</v>
      </c>
      <c r="F31" s="60">
        <f t="shared" si="7"/>
        <v>0</v>
      </c>
      <c r="G31" s="68"/>
      <c r="H31" s="68"/>
      <c r="I31" s="78">
        <f t="shared" si="2"/>
        <v>10</v>
      </c>
      <c r="J31" s="79"/>
      <c r="K31" s="79">
        <v>10</v>
      </c>
    </row>
    <row r="32" ht="45" customHeight="1" spans="1:11">
      <c r="A32" s="65">
        <v>19</v>
      </c>
      <c r="B32" s="69" t="s">
        <v>64</v>
      </c>
      <c r="C32" s="59">
        <f t="shared" si="3"/>
        <v>35</v>
      </c>
      <c r="D32" s="67">
        <f t="shared" si="4"/>
        <v>5</v>
      </c>
      <c r="E32" s="67">
        <f t="shared" si="5"/>
        <v>30</v>
      </c>
      <c r="F32" s="60">
        <f t="shared" si="7"/>
        <v>15</v>
      </c>
      <c r="G32" s="68">
        <v>5</v>
      </c>
      <c r="H32" s="68">
        <v>10</v>
      </c>
      <c r="I32" s="78">
        <f t="shared" si="2"/>
        <v>20</v>
      </c>
      <c r="J32" s="79"/>
      <c r="K32" s="79">
        <v>20</v>
      </c>
    </row>
    <row r="33" ht="45" hidden="1" customHeight="1" spans="1:11">
      <c r="A33" s="65">
        <v>23</v>
      </c>
      <c r="B33" s="69" t="s">
        <v>67</v>
      </c>
      <c r="C33" s="59">
        <f t="shared" si="3"/>
        <v>0</v>
      </c>
      <c r="D33" s="67">
        <f t="shared" si="4"/>
        <v>0</v>
      </c>
      <c r="E33" s="67">
        <f t="shared" si="5"/>
        <v>0</v>
      </c>
      <c r="F33" s="60">
        <f t="shared" si="7"/>
        <v>0</v>
      </c>
      <c r="G33" s="68"/>
      <c r="H33" s="68"/>
      <c r="I33" s="78">
        <f t="shared" si="2"/>
        <v>0</v>
      </c>
      <c r="J33" s="79"/>
      <c r="K33" s="79"/>
    </row>
    <row r="34" ht="45" hidden="1" customHeight="1" spans="1:11">
      <c r="A34" s="65">
        <v>24</v>
      </c>
      <c r="B34" s="69" t="s">
        <v>286</v>
      </c>
      <c r="C34" s="59">
        <f t="shared" si="3"/>
        <v>0</v>
      </c>
      <c r="D34" s="67">
        <f t="shared" si="4"/>
        <v>0</v>
      </c>
      <c r="E34" s="67">
        <f t="shared" si="5"/>
        <v>0</v>
      </c>
      <c r="F34" s="60">
        <f t="shared" si="7"/>
        <v>0</v>
      </c>
      <c r="G34" s="68"/>
      <c r="H34" s="68"/>
      <c r="I34" s="78">
        <f t="shared" si="2"/>
        <v>0</v>
      </c>
      <c r="J34" s="79"/>
      <c r="K34" s="79"/>
    </row>
    <row r="35" s="47" customFormat="1" ht="45" customHeight="1" spans="1:11">
      <c r="A35" s="70" t="s">
        <v>69</v>
      </c>
      <c r="B35" s="71" t="s">
        <v>70</v>
      </c>
      <c r="C35" s="59">
        <f t="shared" si="3"/>
        <v>50</v>
      </c>
      <c r="D35" s="59">
        <f t="shared" si="4"/>
        <v>50</v>
      </c>
      <c r="E35" s="59">
        <f t="shared" si="5"/>
        <v>0</v>
      </c>
      <c r="F35" s="60">
        <f t="shared" si="7"/>
        <v>50</v>
      </c>
      <c r="G35" s="60">
        <f>SUM(G36:G42)</f>
        <v>50</v>
      </c>
      <c r="H35" s="60"/>
      <c r="I35" s="78">
        <f t="shared" si="2"/>
        <v>0</v>
      </c>
      <c r="J35" s="78">
        <f>SUM(J36:J42)</f>
        <v>0</v>
      </c>
      <c r="K35" s="78"/>
    </row>
    <row r="36" ht="45" hidden="1" customHeight="1" spans="1:11">
      <c r="A36" s="65">
        <v>1</v>
      </c>
      <c r="B36" s="69" t="s">
        <v>71</v>
      </c>
      <c r="C36" s="59">
        <f t="shared" si="3"/>
        <v>0</v>
      </c>
      <c r="D36" s="67">
        <f t="shared" si="4"/>
        <v>0</v>
      </c>
      <c r="E36" s="67">
        <f t="shared" si="5"/>
        <v>0</v>
      </c>
      <c r="F36" s="60">
        <f t="shared" si="7"/>
        <v>0</v>
      </c>
      <c r="G36" s="68"/>
      <c r="H36" s="68"/>
      <c r="I36" s="78">
        <f t="shared" si="2"/>
        <v>0</v>
      </c>
      <c r="J36" s="79"/>
      <c r="K36" s="79"/>
    </row>
    <row r="37" ht="45" hidden="1" customHeight="1" spans="1:11">
      <c r="A37" s="65">
        <v>2</v>
      </c>
      <c r="B37" s="69" t="s">
        <v>72</v>
      </c>
      <c r="C37" s="59">
        <f t="shared" si="3"/>
        <v>0</v>
      </c>
      <c r="D37" s="67">
        <f t="shared" si="4"/>
        <v>0</v>
      </c>
      <c r="E37" s="67">
        <f t="shared" si="5"/>
        <v>0</v>
      </c>
      <c r="F37" s="60">
        <f t="shared" si="7"/>
        <v>0</v>
      </c>
      <c r="G37" s="68"/>
      <c r="H37" s="68"/>
      <c r="I37" s="78">
        <f t="shared" si="2"/>
        <v>0</v>
      </c>
      <c r="J37" s="79"/>
      <c r="K37" s="79"/>
    </row>
    <row r="38" ht="45" hidden="1" customHeight="1" spans="1:11">
      <c r="A38" s="65">
        <v>3</v>
      </c>
      <c r="B38" s="69" t="s">
        <v>73</v>
      </c>
      <c r="C38" s="59">
        <f t="shared" si="3"/>
        <v>0</v>
      </c>
      <c r="D38" s="67">
        <f t="shared" si="4"/>
        <v>0</v>
      </c>
      <c r="E38" s="67">
        <f t="shared" si="5"/>
        <v>0</v>
      </c>
      <c r="F38" s="60">
        <f t="shared" si="7"/>
        <v>0</v>
      </c>
      <c r="G38" s="68"/>
      <c r="H38" s="68"/>
      <c r="I38" s="78">
        <f t="shared" si="2"/>
        <v>0</v>
      </c>
      <c r="J38" s="79"/>
      <c r="K38" s="79"/>
    </row>
    <row r="39" ht="45" hidden="1" customHeight="1" spans="1:11">
      <c r="A39" s="65">
        <v>4</v>
      </c>
      <c r="B39" s="69" t="s">
        <v>74</v>
      </c>
      <c r="C39" s="59">
        <f t="shared" si="3"/>
        <v>0</v>
      </c>
      <c r="D39" s="67">
        <f t="shared" si="4"/>
        <v>0</v>
      </c>
      <c r="E39" s="67">
        <f t="shared" si="5"/>
        <v>0</v>
      </c>
      <c r="F39" s="60">
        <f t="shared" si="7"/>
        <v>0</v>
      </c>
      <c r="G39" s="68"/>
      <c r="H39" s="68"/>
      <c r="I39" s="78">
        <f t="shared" si="2"/>
        <v>0</v>
      </c>
      <c r="J39" s="79"/>
      <c r="K39" s="79"/>
    </row>
    <row r="40" ht="45" hidden="1" customHeight="1" spans="1:11">
      <c r="A40" s="65">
        <v>5</v>
      </c>
      <c r="B40" s="69" t="s">
        <v>75</v>
      </c>
      <c r="C40" s="59">
        <f t="shared" si="3"/>
        <v>0</v>
      </c>
      <c r="D40" s="67">
        <f t="shared" si="4"/>
        <v>0</v>
      </c>
      <c r="E40" s="67">
        <f t="shared" si="5"/>
        <v>0</v>
      </c>
      <c r="F40" s="60">
        <f t="shared" si="7"/>
        <v>0</v>
      </c>
      <c r="G40" s="68"/>
      <c r="H40" s="68"/>
      <c r="I40" s="78">
        <f t="shared" si="2"/>
        <v>0</v>
      </c>
      <c r="J40" s="79"/>
      <c r="K40" s="79"/>
    </row>
    <row r="41" ht="45" customHeight="1" spans="1:11">
      <c r="A41" s="65">
        <v>1</v>
      </c>
      <c r="B41" s="69" t="s">
        <v>76</v>
      </c>
      <c r="C41" s="59">
        <f t="shared" ref="C41:C79" si="8">F41+I41</f>
        <v>50</v>
      </c>
      <c r="D41" s="67">
        <f t="shared" ref="D41:D79" si="9">G41+J41</f>
        <v>50</v>
      </c>
      <c r="E41" s="67">
        <f t="shared" ref="E41:E79" si="10">H41+K41</f>
        <v>0</v>
      </c>
      <c r="F41" s="60">
        <f t="shared" si="7"/>
        <v>50</v>
      </c>
      <c r="G41" s="68">
        <v>50</v>
      </c>
      <c r="H41" s="68"/>
      <c r="I41" s="78">
        <f t="shared" si="2"/>
        <v>0</v>
      </c>
      <c r="J41" s="79"/>
      <c r="K41" s="79"/>
    </row>
    <row r="42" ht="15.75" hidden="1" spans="1:11">
      <c r="A42" s="72">
        <v>7</v>
      </c>
      <c r="B42" s="64" t="s">
        <v>287</v>
      </c>
      <c r="C42" s="59">
        <f t="shared" si="8"/>
        <v>0</v>
      </c>
      <c r="D42" s="59">
        <f t="shared" si="9"/>
        <v>0</v>
      </c>
      <c r="E42" s="59">
        <f t="shared" si="10"/>
        <v>0</v>
      </c>
      <c r="I42" s="78">
        <f t="shared" si="2"/>
        <v>0</v>
      </c>
      <c r="J42" s="79"/>
      <c r="K42" s="79"/>
    </row>
    <row r="43" ht="15.75" hidden="1" spans="2:11">
      <c r="B43" s="64" t="s">
        <v>288</v>
      </c>
      <c r="C43" s="59">
        <f t="shared" si="8"/>
        <v>0</v>
      </c>
      <c r="D43" s="59">
        <f t="shared" si="9"/>
        <v>0</v>
      </c>
      <c r="E43" s="59">
        <f t="shared" si="10"/>
        <v>0</v>
      </c>
      <c r="I43" s="78">
        <f t="shared" si="2"/>
        <v>0</v>
      </c>
      <c r="J43" s="78">
        <f>SUM(J44:J48)</f>
        <v>0</v>
      </c>
      <c r="K43" s="78"/>
    </row>
    <row r="44" ht="15.75" hidden="1" spans="2:11">
      <c r="B44" s="64" t="s">
        <v>289</v>
      </c>
      <c r="C44" s="59">
        <f t="shared" si="8"/>
        <v>0</v>
      </c>
      <c r="D44" s="59">
        <f t="shared" si="9"/>
        <v>0</v>
      </c>
      <c r="E44" s="59">
        <f t="shared" si="10"/>
        <v>0</v>
      </c>
      <c r="I44" s="78">
        <f t="shared" si="2"/>
        <v>0</v>
      </c>
      <c r="J44" s="79"/>
      <c r="K44" s="79"/>
    </row>
    <row r="45" ht="15.75" hidden="1" spans="2:11">
      <c r="B45" s="64" t="s">
        <v>290</v>
      </c>
      <c r="C45" s="59">
        <f t="shared" si="8"/>
        <v>0</v>
      </c>
      <c r="D45" s="59">
        <f t="shared" si="9"/>
        <v>0</v>
      </c>
      <c r="E45" s="59">
        <f t="shared" si="10"/>
        <v>0</v>
      </c>
      <c r="I45" s="78">
        <f t="shared" si="2"/>
        <v>0</v>
      </c>
      <c r="J45" s="79"/>
      <c r="K45" s="79"/>
    </row>
    <row r="46" ht="15.75" hidden="1" spans="2:11">
      <c r="B46" s="64" t="s">
        <v>291</v>
      </c>
      <c r="C46" s="59">
        <f t="shared" si="8"/>
        <v>0</v>
      </c>
      <c r="D46" s="59">
        <f t="shared" si="9"/>
        <v>0</v>
      </c>
      <c r="E46" s="59">
        <f t="shared" si="10"/>
        <v>0</v>
      </c>
      <c r="I46" s="78">
        <f t="shared" si="2"/>
        <v>0</v>
      </c>
      <c r="J46" s="79"/>
      <c r="K46" s="79"/>
    </row>
    <row r="47" ht="28.5" hidden="1" spans="2:11">
      <c r="B47" s="64" t="s">
        <v>292</v>
      </c>
      <c r="C47" s="59">
        <f t="shared" si="8"/>
        <v>0</v>
      </c>
      <c r="D47" s="59">
        <f t="shared" si="9"/>
        <v>0</v>
      </c>
      <c r="E47" s="59">
        <f t="shared" si="10"/>
        <v>0</v>
      </c>
      <c r="I47" s="78">
        <f t="shared" si="2"/>
        <v>0</v>
      </c>
      <c r="J47" s="79"/>
      <c r="K47" s="79"/>
    </row>
    <row r="48" ht="15.75" hidden="1" spans="2:11">
      <c r="B48" s="64" t="s">
        <v>293</v>
      </c>
      <c r="C48" s="59">
        <f t="shared" si="8"/>
        <v>0</v>
      </c>
      <c r="D48" s="59">
        <f t="shared" si="9"/>
        <v>0</v>
      </c>
      <c r="E48" s="59">
        <f t="shared" si="10"/>
        <v>0</v>
      </c>
      <c r="I48" s="78">
        <f t="shared" si="2"/>
        <v>0</v>
      </c>
      <c r="J48" s="79"/>
      <c r="K48" s="79"/>
    </row>
    <row r="49" ht="15.75" hidden="1" spans="2:11">
      <c r="B49" s="64" t="s">
        <v>294</v>
      </c>
      <c r="C49" s="59">
        <f t="shared" si="8"/>
        <v>0</v>
      </c>
      <c r="D49" s="59">
        <f t="shared" si="9"/>
        <v>0</v>
      </c>
      <c r="E49" s="59">
        <f t="shared" si="10"/>
        <v>0</v>
      </c>
      <c r="I49" s="78">
        <f t="shared" si="2"/>
        <v>0</v>
      </c>
      <c r="J49" s="78">
        <f>SUM(J50:J56)</f>
        <v>0</v>
      </c>
      <c r="K49" s="78"/>
    </row>
    <row r="50" ht="15.75" hidden="1" spans="2:11">
      <c r="B50" s="64" t="s">
        <v>295</v>
      </c>
      <c r="C50" s="59">
        <f t="shared" si="8"/>
        <v>0</v>
      </c>
      <c r="D50" s="59">
        <f t="shared" si="9"/>
        <v>0</v>
      </c>
      <c r="E50" s="59">
        <f t="shared" si="10"/>
        <v>0</v>
      </c>
      <c r="I50" s="78">
        <f t="shared" si="2"/>
        <v>0</v>
      </c>
      <c r="J50" s="79"/>
      <c r="K50" s="79"/>
    </row>
    <row r="51" ht="15.75" hidden="1" spans="2:11">
      <c r="B51" s="64" t="s">
        <v>296</v>
      </c>
      <c r="C51" s="59">
        <f t="shared" si="8"/>
        <v>0</v>
      </c>
      <c r="D51" s="59">
        <f t="shared" si="9"/>
        <v>0</v>
      </c>
      <c r="E51" s="59">
        <f t="shared" si="10"/>
        <v>0</v>
      </c>
      <c r="I51" s="78">
        <f t="shared" si="2"/>
        <v>0</v>
      </c>
      <c r="J51" s="79"/>
      <c r="K51" s="79"/>
    </row>
    <row r="52" ht="15.75" hidden="1" spans="2:11">
      <c r="B52" s="64" t="s">
        <v>297</v>
      </c>
      <c r="C52" s="59">
        <f t="shared" si="8"/>
        <v>0</v>
      </c>
      <c r="D52" s="59">
        <f t="shared" si="9"/>
        <v>0</v>
      </c>
      <c r="E52" s="59">
        <f t="shared" si="10"/>
        <v>0</v>
      </c>
      <c r="I52" s="78">
        <f t="shared" si="2"/>
        <v>0</v>
      </c>
      <c r="J52" s="79"/>
      <c r="K52" s="79"/>
    </row>
    <row r="53" ht="15.75" hidden="1" spans="2:11">
      <c r="B53" s="64" t="s">
        <v>298</v>
      </c>
      <c r="C53" s="59">
        <f t="shared" si="8"/>
        <v>0</v>
      </c>
      <c r="D53" s="59">
        <f t="shared" si="9"/>
        <v>0</v>
      </c>
      <c r="E53" s="59">
        <f t="shared" si="10"/>
        <v>0</v>
      </c>
      <c r="I53" s="78">
        <f t="shared" si="2"/>
        <v>0</v>
      </c>
      <c r="J53" s="79"/>
      <c r="K53" s="79"/>
    </row>
    <row r="54" ht="15.75" hidden="1" spans="2:11">
      <c r="B54" s="64" t="s">
        <v>299</v>
      </c>
      <c r="C54" s="59">
        <f t="shared" si="8"/>
        <v>0</v>
      </c>
      <c r="D54" s="59">
        <f t="shared" si="9"/>
        <v>0</v>
      </c>
      <c r="E54" s="59">
        <f t="shared" si="10"/>
        <v>0</v>
      </c>
      <c r="I54" s="78">
        <f t="shared" si="2"/>
        <v>0</v>
      </c>
      <c r="J54" s="79"/>
      <c r="K54" s="79"/>
    </row>
    <row r="55" ht="15.75" hidden="1" spans="2:11">
      <c r="B55" s="64" t="s">
        <v>300</v>
      </c>
      <c r="C55" s="59">
        <f t="shared" si="8"/>
        <v>0</v>
      </c>
      <c r="D55" s="59">
        <f t="shared" si="9"/>
        <v>0</v>
      </c>
      <c r="E55" s="59">
        <f t="shared" si="10"/>
        <v>0</v>
      </c>
      <c r="I55" s="78">
        <f t="shared" si="2"/>
        <v>0</v>
      </c>
      <c r="J55" s="79"/>
      <c r="K55" s="79"/>
    </row>
    <row r="56" ht="15.75" hidden="1" spans="2:11">
      <c r="B56" s="64" t="s">
        <v>301</v>
      </c>
      <c r="C56" s="59">
        <f t="shared" si="8"/>
        <v>0</v>
      </c>
      <c r="D56" s="59">
        <f t="shared" si="9"/>
        <v>0</v>
      </c>
      <c r="E56" s="59">
        <f t="shared" si="10"/>
        <v>0</v>
      </c>
      <c r="I56" s="78">
        <f t="shared" si="2"/>
        <v>0</v>
      </c>
      <c r="J56" s="79"/>
      <c r="K56" s="79"/>
    </row>
    <row r="57" ht="15.75" hidden="1" spans="2:11">
      <c r="B57" s="64" t="s">
        <v>302</v>
      </c>
      <c r="C57" s="59">
        <f t="shared" si="8"/>
        <v>0</v>
      </c>
      <c r="D57" s="59">
        <f t="shared" si="9"/>
        <v>0</v>
      </c>
      <c r="E57" s="59">
        <f t="shared" si="10"/>
        <v>0</v>
      </c>
      <c r="I57" s="78"/>
      <c r="J57" s="79"/>
      <c r="K57" s="79"/>
    </row>
    <row r="58" ht="15.75" hidden="1" spans="2:11">
      <c r="B58" s="64" t="s">
        <v>303</v>
      </c>
      <c r="C58" s="59">
        <f t="shared" si="8"/>
        <v>0</v>
      </c>
      <c r="D58" s="59">
        <f t="shared" si="9"/>
        <v>0</v>
      </c>
      <c r="E58" s="59">
        <f t="shared" si="10"/>
        <v>0</v>
      </c>
      <c r="I58" s="78">
        <f t="shared" ref="I58:I79" si="11">J58+K58</f>
        <v>0</v>
      </c>
      <c r="J58" s="79"/>
      <c r="K58" s="79"/>
    </row>
    <row r="59" ht="15.75" hidden="1" spans="2:11">
      <c r="B59" s="64" t="s">
        <v>304</v>
      </c>
      <c r="C59" s="59">
        <f t="shared" si="8"/>
        <v>0</v>
      </c>
      <c r="D59" s="59">
        <f t="shared" si="9"/>
        <v>0</v>
      </c>
      <c r="E59" s="59">
        <f t="shared" si="10"/>
        <v>0</v>
      </c>
      <c r="I59" s="78">
        <f t="shared" si="11"/>
        <v>0</v>
      </c>
      <c r="J59" s="79">
        <f>SUM(J60:J62)</f>
        <v>0</v>
      </c>
      <c r="K59" s="79"/>
    </row>
    <row r="60" ht="15.75" hidden="1" spans="2:11">
      <c r="B60" s="64" t="s">
        <v>305</v>
      </c>
      <c r="C60" s="59">
        <f t="shared" si="8"/>
        <v>0</v>
      </c>
      <c r="D60" s="59">
        <f t="shared" si="9"/>
        <v>0</v>
      </c>
      <c r="E60" s="59">
        <f t="shared" si="10"/>
        <v>0</v>
      </c>
      <c r="I60" s="78">
        <f t="shared" si="11"/>
        <v>0</v>
      </c>
      <c r="J60" s="79"/>
      <c r="K60" s="79"/>
    </row>
    <row r="61" ht="15.75" hidden="1" spans="2:11">
      <c r="B61" s="64" t="s">
        <v>306</v>
      </c>
      <c r="C61" s="59">
        <f t="shared" si="8"/>
        <v>0</v>
      </c>
      <c r="D61" s="59">
        <f t="shared" si="9"/>
        <v>0</v>
      </c>
      <c r="E61" s="59">
        <f t="shared" si="10"/>
        <v>0</v>
      </c>
      <c r="I61" s="78">
        <f t="shared" si="11"/>
        <v>0</v>
      </c>
      <c r="J61" s="79"/>
      <c r="K61" s="79"/>
    </row>
    <row r="62" ht="15.75" hidden="1" spans="2:11">
      <c r="B62" s="73" t="s">
        <v>307</v>
      </c>
      <c r="C62" s="59">
        <f t="shared" si="8"/>
        <v>0</v>
      </c>
      <c r="D62" s="59">
        <f t="shared" si="9"/>
        <v>0</v>
      </c>
      <c r="E62" s="59">
        <f t="shared" si="10"/>
        <v>0</v>
      </c>
      <c r="I62" s="78">
        <f t="shared" si="11"/>
        <v>0</v>
      </c>
      <c r="J62" s="79"/>
      <c r="K62" s="79"/>
    </row>
    <row r="63" ht="15.75" hidden="1" spans="2:11">
      <c r="B63" s="64" t="s">
        <v>308</v>
      </c>
      <c r="C63" s="59">
        <f t="shared" si="8"/>
        <v>0</v>
      </c>
      <c r="D63" s="59">
        <f t="shared" si="9"/>
        <v>0</v>
      </c>
      <c r="E63" s="59">
        <f t="shared" si="10"/>
        <v>0</v>
      </c>
      <c r="I63" s="78">
        <f t="shared" si="11"/>
        <v>0</v>
      </c>
      <c r="J63" s="79">
        <f>J64</f>
        <v>0</v>
      </c>
      <c r="K63" s="79"/>
    </row>
    <row r="64" ht="15.75" hidden="1" spans="2:11">
      <c r="B64" s="64" t="s">
        <v>309</v>
      </c>
      <c r="C64" s="59">
        <f t="shared" si="8"/>
        <v>0</v>
      </c>
      <c r="D64" s="59">
        <f t="shared" si="9"/>
        <v>0</v>
      </c>
      <c r="E64" s="59">
        <f t="shared" si="10"/>
        <v>0</v>
      </c>
      <c r="I64" s="78">
        <f t="shared" si="11"/>
        <v>0</v>
      </c>
      <c r="J64" s="79"/>
      <c r="K64" s="79"/>
    </row>
    <row r="65" ht="15.75" hidden="1" spans="2:11">
      <c r="B65" s="64" t="s">
        <v>310</v>
      </c>
      <c r="C65" s="59">
        <f t="shared" si="8"/>
        <v>0</v>
      </c>
      <c r="D65" s="59">
        <f t="shared" si="9"/>
        <v>0</v>
      </c>
      <c r="E65" s="59">
        <f t="shared" si="10"/>
        <v>0</v>
      </c>
      <c r="I65" s="78">
        <f t="shared" si="11"/>
        <v>0</v>
      </c>
      <c r="J65" s="78">
        <f>SUM(J66:J79)</f>
        <v>0</v>
      </c>
      <c r="K65" s="78">
        <f>SUM(K66:K79)</f>
        <v>0</v>
      </c>
    </row>
    <row r="66" ht="15.75" hidden="1" spans="2:11">
      <c r="B66" s="64" t="s">
        <v>311</v>
      </c>
      <c r="C66" s="59">
        <f t="shared" si="8"/>
        <v>0</v>
      </c>
      <c r="D66" s="59">
        <f t="shared" si="9"/>
        <v>0</v>
      </c>
      <c r="E66" s="59">
        <f t="shared" si="10"/>
        <v>0</v>
      </c>
      <c r="I66" s="78">
        <f t="shared" si="11"/>
        <v>0</v>
      </c>
      <c r="J66" s="79"/>
      <c r="K66" s="79"/>
    </row>
    <row r="67" ht="15.75" hidden="1" spans="2:11">
      <c r="B67" s="64" t="s">
        <v>312</v>
      </c>
      <c r="C67" s="59">
        <f t="shared" si="8"/>
        <v>0</v>
      </c>
      <c r="D67" s="59">
        <f t="shared" si="9"/>
        <v>0</v>
      </c>
      <c r="E67" s="59">
        <f t="shared" si="10"/>
        <v>0</v>
      </c>
      <c r="I67" s="78">
        <f t="shared" si="11"/>
        <v>0</v>
      </c>
      <c r="J67" s="79"/>
      <c r="K67" s="79"/>
    </row>
    <row r="68" ht="15.75" hidden="1" spans="2:11">
      <c r="B68" s="64" t="s">
        <v>313</v>
      </c>
      <c r="C68" s="59">
        <f t="shared" si="8"/>
        <v>0</v>
      </c>
      <c r="D68" s="59">
        <f t="shared" si="9"/>
        <v>0</v>
      </c>
      <c r="E68" s="59">
        <f t="shared" si="10"/>
        <v>0</v>
      </c>
      <c r="I68" s="78">
        <f t="shared" si="11"/>
        <v>0</v>
      </c>
      <c r="J68" s="79"/>
      <c r="K68" s="79"/>
    </row>
    <row r="69" ht="15.75" hidden="1" spans="2:11">
      <c r="B69" s="64" t="s">
        <v>314</v>
      </c>
      <c r="C69" s="59">
        <f t="shared" si="8"/>
        <v>0</v>
      </c>
      <c r="D69" s="59">
        <f t="shared" si="9"/>
        <v>0</v>
      </c>
      <c r="E69" s="59">
        <f t="shared" si="10"/>
        <v>0</v>
      </c>
      <c r="I69" s="78">
        <f t="shared" si="11"/>
        <v>0</v>
      </c>
      <c r="J69" s="79"/>
      <c r="K69" s="79"/>
    </row>
    <row r="70" ht="15.75" hidden="1" spans="2:11">
      <c r="B70" s="64" t="s">
        <v>315</v>
      </c>
      <c r="C70" s="59">
        <f t="shared" si="8"/>
        <v>0</v>
      </c>
      <c r="D70" s="59">
        <f t="shared" si="9"/>
        <v>0</v>
      </c>
      <c r="E70" s="59">
        <f t="shared" si="10"/>
        <v>0</v>
      </c>
      <c r="I70" s="78">
        <f t="shared" si="11"/>
        <v>0</v>
      </c>
      <c r="J70" s="79"/>
      <c r="K70" s="79"/>
    </row>
    <row r="71" ht="15.75" hidden="1" spans="2:11">
      <c r="B71" s="64" t="s">
        <v>316</v>
      </c>
      <c r="C71" s="59">
        <f t="shared" si="8"/>
        <v>0</v>
      </c>
      <c r="D71" s="59">
        <f t="shared" si="9"/>
        <v>0</v>
      </c>
      <c r="E71" s="59">
        <f t="shared" si="10"/>
        <v>0</v>
      </c>
      <c r="I71" s="78">
        <f t="shared" si="11"/>
        <v>0</v>
      </c>
      <c r="J71" s="79"/>
      <c r="K71" s="79"/>
    </row>
    <row r="72" ht="15.75" hidden="1" spans="2:11">
      <c r="B72" s="64" t="s">
        <v>317</v>
      </c>
      <c r="C72" s="59">
        <f t="shared" si="8"/>
        <v>0</v>
      </c>
      <c r="D72" s="59">
        <f t="shared" si="9"/>
        <v>0</v>
      </c>
      <c r="E72" s="59">
        <f t="shared" si="10"/>
        <v>0</v>
      </c>
      <c r="I72" s="78">
        <f t="shared" si="11"/>
        <v>0</v>
      </c>
      <c r="J72" s="79"/>
      <c r="K72" s="79"/>
    </row>
    <row r="73" ht="15.75" hidden="1" spans="2:11">
      <c r="B73" s="64" t="s">
        <v>318</v>
      </c>
      <c r="C73" s="59">
        <f t="shared" si="8"/>
        <v>0</v>
      </c>
      <c r="D73" s="59">
        <f t="shared" si="9"/>
        <v>0</v>
      </c>
      <c r="E73" s="59">
        <f t="shared" si="10"/>
        <v>0</v>
      </c>
      <c r="I73" s="78">
        <f t="shared" si="11"/>
        <v>0</v>
      </c>
      <c r="J73" s="79"/>
      <c r="K73" s="79"/>
    </row>
    <row r="74" ht="15.75" hidden="1" spans="2:11">
      <c r="B74" s="64" t="s">
        <v>319</v>
      </c>
      <c r="C74" s="59">
        <f t="shared" si="8"/>
        <v>0</v>
      </c>
      <c r="D74" s="59">
        <f t="shared" si="9"/>
        <v>0</v>
      </c>
      <c r="E74" s="59">
        <f t="shared" si="10"/>
        <v>0</v>
      </c>
      <c r="I74" s="78">
        <f t="shared" si="11"/>
        <v>0</v>
      </c>
      <c r="J74" s="79"/>
      <c r="K74" s="79"/>
    </row>
    <row r="75" ht="15.75" hidden="1" spans="2:11">
      <c r="B75" s="64" t="s">
        <v>320</v>
      </c>
      <c r="C75" s="59">
        <f t="shared" si="8"/>
        <v>0</v>
      </c>
      <c r="D75" s="59">
        <f t="shared" si="9"/>
        <v>0</v>
      </c>
      <c r="E75" s="59">
        <f t="shared" si="10"/>
        <v>0</v>
      </c>
      <c r="I75" s="78">
        <f t="shared" si="11"/>
        <v>0</v>
      </c>
      <c r="J75" s="79"/>
      <c r="K75" s="79"/>
    </row>
    <row r="76" ht="15.75" hidden="1" spans="2:11">
      <c r="B76" s="64" t="s">
        <v>321</v>
      </c>
      <c r="C76" s="59">
        <f t="shared" si="8"/>
        <v>0</v>
      </c>
      <c r="D76" s="59">
        <f t="shared" si="9"/>
        <v>0</v>
      </c>
      <c r="E76" s="59">
        <f t="shared" si="10"/>
        <v>0</v>
      </c>
      <c r="I76" s="78">
        <f t="shared" si="11"/>
        <v>0</v>
      </c>
      <c r="J76" s="79"/>
      <c r="K76" s="79"/>
    </row>
    <row r="77" ht="15.75" hidden="1" spans="2:11">
      <c r="B77" s="64" t="s">
        <v>322</v>
      </c>
      <c r="C77" s="59">
        <f t="shared" si="8"/>
        <v>0</v>
      </c>
      <c r="D77" s="59">
        <f t="shared" si="9"/>
        <v>0</v>
      </c>
      <c r="E77" s="59">
        <f t="shared" si="10"/>
        <v>0</v>
      </c>
      <c r="I77" s="78">
        <f t="shared" si="11"/>
        <v>0</v>
      </c>
      <c r="J77" s="79"/>
      <c r="K77" s="79"/>
    </row>
    <row r="78" ht="15.75" hidden="1" spans="2:11">
      <c r="B78" s="64" t="s">
        <v>323</v>
      </c>
      <c r="C78" s="59">
        <f t="shared" si="8"/>
        <v>0</v>
      </c>
      <c r="D78" s="59">
        <f t="shared" si="9"/>
        <v>0</v>
      </c>
      <c r="E78" s="59">
        <f t="shared" si="10"/>
        <v>0</v>
      </c>
      <c r="I78" s="78">
        <f t="shared" si="11"/>
        <v>0</v>
      </c>
      <c r="J78" s="79"/>
      <c r="K78" s="79"/>
    </row>
    <row r="79" ht="15.75" hidden="1" spans="2:11">
      <c r="B79" s="64" t="s">
        <v>324</v>
      </c>
      <c r="C79" s="59">
        <f t="shared" si="8"/>
        <v>0</v>
      </c>
      <c r="D79" s="59">
        <f t="shared" si="9"/>
        <v>0</v>
      </c>
      <c r="E79" s="59">
        <f t="shared" si="10"/>
        <v>0</v>
      </c>
      <c r="I79" s="78">
        <f t="shared" si="11"/>
        <v>0</v>
      </c>
      <c r="J79" s="79"/>
      <c r="K79" s="79"/>
    </row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</sheetData>
  <mergeCells count="9">
    <mergeCell ref="A1:B1"/>
    <mergeCell ref="J5:K5"/>
    <mergeCell ref="C6:E6"/>
    <mergeCell ref="F6:H6"/>
    <mergeCell ref="I6:K6"/>
    <mergeCell ref="A8:B8"/>
    <mergeCell ref="A6:A7"/>
    <mergeCell ref="B6:B7"/>
    <mergeCell ref="A2:K4"/>
  </mergeCells>
  <pageMargins left="0.751388888888889" right="0.751388888888889" top="1" bottom="1" header="0.5" footer="0.5"/>
  <pageSetup paperSize="9" scale="66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201"/>
  <sheetViews>
    <sheetView workbookViewId="0">
      <pane xSplit="2" ySplit="4" topLeftCell="C5" activePane="bottomRight" state="frozen"/>
      <selection/>
      <selection pane="topRight"/>
      <selection pane="bottomLeft"/>
      <selection pane="bottomRight" activeCell="C34" sqref="C34"/>
    </sheetView>
  </sheetViews>
  <sheetFormatPr defaultColWidth="9" defaultRowHeight="13.5"/>
  <cols>
    <col min="1" max="1" width="5" customWidth="1"/>
    <col min="2" max="2" width="42" customWidth="1"/>
    <col min="3" max="4" width="9" customWidth="1"/>
    <col min="5" max="23" width="12" customWidth="1"/>
    <col min="24" max="28" width="7" customWidth="1"/>
    <col min="29" max="38" width="12" customWidth="1"/>
  </cols>
  <sheetData>
    <row r="1" ht="27.75" customHeight="1" spans="1:38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3"/>
      <c r="Y1" s="33"/>
      <c r="Z1" s="39"/>
      <c r="AA1" s="39"/>
      <c r="AB1" s="2"/>
      <c r="AC1" s="2"/>
      <c r="AD1" s="2"/>
      <c r="AE1" s="2"/>
      <c r="AF1" s="2"/>
      <c r="AG1" s="2"/>
      <c r="AH1" s="2"/>
      <c r="AI1" s="2"/>
      <c r="AJ1" s="44"/>
      <c r="AK1" s="44"/>
      <c r="AL1" s="44"/>
    </row>
    <row r="2" ht="27.75" hidden="1" customHeight="1" spans="1:38">
      <c r="A2" s="1"/>
      <c r="B2" s="1"/>
      <c r="C2" s="3" t="s">
        <v>194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33"/>
      <c r="Y2" s="33"/>
      <c r="Z2" s="39"/>
      <c r="AA2" s="40" t="s">
        <v>325</v>
      </c>
      <c r="AB2" s="4"/>
      <c r="AC2" s="4"/>
      <c r="AD2" s="4"/>
      <c r="AE2" s="4"/>
      <c r="AF2" s="4"/>
      <c r="AG2" s="4"/>
      <c r="AH2" s="2"/>
      <c r="AI2" s="2"/>
      <c r="AJ2" s="44"/>
      <c r="AK2" s="44"/>
      <c r="AL2" s="44"/>
    </row>
    <row r="3" ht="27.75" customHeight="1" spans="1:38">
      <c r="A3" s="5" t="s">
        <v>3</v>
      </c>
      <c r="B3" s="6" t="s">
        <v>4</v>
      </c>
      <c r="C3" s="7" t="s">
        <v>326</v>
      </c>
      <c r="D3" s="8" t="s">
        <v>327</v>
      </c>
      <c r="E3" s="9"/>
      <c r="F3" s="9"/>
      <c r="G3" s="9"/>
      <c r="H3" s="9"/>
      <c r="I3" s="9"/>
      <c r="J3" s="9"/>
      <c r="K3" s="10"/>
      <c r="L3" s="30" t="s">
        <v>328</v>
      </c>
      <c r="M3" s="9"/>
      <c r="N3" s="9"/>
      <c r="O3" s="9"/>
      <c r="P3" s="9"/>
      <c r="Q3" s="9"/>
      <c r="R3" s="9"/>
      <c r="S3" s="34" t="s">
        <v>329</v>
      </c>
      <c r="T3" s="30" t="s">
        <v>330</v>
      </c>
      <c r="U3" s="9"/>
      <c r="V3" s="9"/>
      <c r="W3" s="10"/>
      <c r="X3" s="30" t="s">
        <v>331</v>
      </c>
      <c r="Y3" s="9"/>
      <c r="Z3" s="9"/>
      <c r="AA3" s="41" t="s">
        <v>326</v>
      </c>
      <c r="AB3" s="30" t="s">
        <v>332</v>
      </c>
      <c r="AC3" s="9"/>
      <c r="AD3" s="9"/>
      <c r="AE3" s="9"/>
      <c r="AF3" s="9"/>
      <c r="AG3" s="10"/>
      <c r="AH3" s="30" t="s">
        <v>333</v>
      </c>
      <c r="AI3" s="9"/>
      <c r="AJ3" s="9"/>
      <c r="AK3" s="30" t="s">
        <v>334</v>
      </c>
      <c r="AL3" s="45" t="s">
        <v>335</v>
      </c>
    </row>
    <row r="4" ht="55.5" customHeight="1" spans="1:38">
      <c r="A4" s="9"/>
      <c r="B4" s="10"/>
      <c r="C4" s="11"/>
      <c r="D4" s="12" t="s">
        <v>128</v>
      </c>
      <c r="E4" s="12" t="s">
        <v>336</v>
      </c>
      <c r="F4" s="12" t="s">
        <v>231</v>
      </c>
      <c r="G4" s="12" t="s">
        <v>232</v>
      </c>
      <c r="H4" s="12" t="s">
        <v>233</v>
      </c>
      <c r="I4" s="12" t="s">
        <v>234</v>
      </c>
      <c r="J4" s="12" t="s">
        <v>235</v>
      </c>
      <c r="K4" s="31" t="s">
        <v>236</v>
      </c>
      <c r="L4" s="32" t="s">
        <v>128</v>
      </c>
      <c r="M4" s="32" t="s">
        <v>237</v>
      </c>
      <c r="N4" s="32" t="s">
        <v>238</v>
      </c>
      <c r="O4" s="32" t="s">
        <v>239</v>
      </c>
      <c r="P4" s="32" t="s">
        <v>240</v>
      </c>
      <c r="Q4" s="35" t="s">
        <v>241</v>
      </c>
      <c r="R4" s="32" t="s">
        <v>242</v>
      </c>
      <c r="S4" s="36"/>
      <c r="T4" s="12" t="s">
        <v>128</v>
      </c>
      <c r="U4" s="12" t="s">
        <v>243</v>
      </c>
      <c r="V4" s="12" t="s">
        <v>244</v>
      </c>
      <c r="W4" s="37" t="s">
        <v>245</v>
      </c>
      <c r="X4" s="9" t="s">
        <v>128</v>
      </c>
      <c r="Y4" s="30" t="s">
        <v>337</v>
      </c>
      <c r="Z4" s="42" t="s">
        <v>338</v>
      </c>
      <c r="AA4" s="43"/>
      <c r="AB4" s="32" t="s">
        <v>128</v>
      </c>
      <c r="AC4" s="32" t="s">
        <v>339</v>
      </c>
      <c r="AD4" s="32" t="s">
        <v>340</v>
      </c>
      <c r="AE4" s="32" t="s">
        <v>341</v>
      </c>
      <c r="AF4" s="32" t="s">
        <v>342</v>
      </c>
      <c r="AG4" s="46" t="s">
        <v>343</v>
      </c>
      <c r="AH4" s="30" t="s">
        <v>344</v>
      </c>
      <c r="AI4" s="30" t="s">
        <v>337</v>
      </c>
      <c r="AJ4" s="42" t="s">
        <v>338</v>
      </c>
      <c r="AK4" s="11"/>
      <c r="AL4" s="15"/>
    </row>
    <row r="5" ht="16.5" spans="1:38">
      <c r="A5" s="13" t="s">
        <v>345</v>
      </c>
      <c r="B5" s="14"/>
      <c r="C5" s="15">
        <f t="shared" ref="C5:C7" si="0">D5+L5+S5+T5+X5</f>
        <v>19000</v>
      </c>
      <c r="D5" s="16">
        <f t="shared" ref="D5:W5" si="1">D6+D60</f>
        <v>8100</v>
      </c>
      <c r="E5" s="16">
        <f t="shared" si="1"/>
        <v>4984</v>
      </c>
      <c r="F5" s="16">
        <f t="shared" si="1"/>
        <v>460</v>
      </c>
      <c r="G5" s="16">
        <f t="shared" si="1"/>
        <v>1660</v>
      </c>
      <c r="H5" s="16">
        <f t="shared" si="1"/>
        <v>200</v>
      </c>
      <c r="I5" s="16">
        <f t="shared" si="1"/>
        <v>205</v>
      </c>
      <c r="J5" s="16">
        <f t="shared" si="1"/>
        <v>551</v>
      </c>
      <c r="K5" s="16">
        <f t="shared" si="1"/>
        <v>40</v>
      </c>
      <c r="L5" s="16">
        <f t="shared" si="1"/>
        <v>550</v>
      </c>
      <c r="M5" s="16">
        <f t="shared" si="1"/>
        <v>160</v>
      </c>
      <c r="N5" s="16">
        <f t="shared" si="1"/>
        <v>40</v>
      </c>
      <c r="O5" s="16">
        <f t="shared" si="1"/>
        <v>40</v>
      </c>
      <c r="P5" s="16">
        <f t="shared" si="1"/>
        <v>40</v>
      </c>
      <c r="Q5" s="16">
        <f t="shared" si="1"/>
        <v>220</v>
      </c>
      <c r="R5" s="16">
        <f t="shared" si="1"/>
        <v>50</v>
      </c>
      <c r="S5" s="16">
        <f t="shared" si="1"/>
        <v>1600</v>
      </c>
      <c r="T5" s="16">
        <f t="shared" si="1"/>
        <v>2000</v>
      </c>
      <c r="U5" s="16">
        <f t="shared" si="1"/>
        <v>1910</v>
      </c>
      <c r="V5" s="16">
        <f t="shared" si="1"/>
        <v>20</v>
      </c>
      <c r="W5" s="16">
        <f t="shared" si="1"/>
        <v>70</v>
      </c>
      <c r="X5" s="38">
        <f t="shared" ref="X5:X7" si="2">Y5+Z5</f>
        <v>6750</v>
      </c>
      <c r="Y5" s="38">
        <f>Y6+Y60</f>
        <v>5919.85</v>
      </c>
      <c r="Z5" s="38">
        <f>Z6+Z60</f>
        <v>830.15</v>
      </c>
      <c r="AA5" s="16">
        <f t="shared" ref="AA5:AA7" si="3">AB5+AH5+AK5</f>
        <v>5807</v>
      </c>
      <c r="AB5" s="16">
        <f t="shared" ref="AB5:AG5" si="4">AB6+AB60</f>
        <v>1152</v>
      </c>
      <c r="AC5" s="16">
        <f t="shared" si="4"/>
        <v>701</v>
      </c>
      <c r="AD5" s="16">
        <f t="shared" si="4"/>
        <v>4</v>
      </c>
      <c r="AE5" s="16">
        <f t="shared" si="4"/>
        <v>350</v>
      </c>
      <c r="AF5" s="16">
        <f t="shared" si="4"/>
        <v>67</v>
      </c>
      <c r="AG5" s="16">
        <f t="shared" si="4"/>
        <v>30</v>
      </c>
      <c r="AH5" s="38">
        <f t="shared" ref="AH5:AH38" si="5">AI5+AJ5</f>
        <v>2273</v>
      </c>
      <c r="AI5" s="38">
        <f t="shared" ref="AI5:AL5" si="6">AI6+AI60</f>
        <v>1793</v>
      </c>
      <c r="AJ5" s="38">
        <f t="shared" si="6"/>
        <v>480</v>
      </c>
      <c r="AK5" s="38">
        <f>AK75</f>
        <v>2382</v>
      </c>
      <c r="AL5" s="16">
        <f t="shared" si="6"/>
        <v>4912</v>
      </c>
    </row>
    <row r="6" ht="16.5" spans="1:38">
      <c r="A6" s="17" t="s">
        <v>346</v>
      </c>
      <c r="B6" s="18" t="s">
        <v>347</v>
      </c>
      <c r="C6" s="15">
        <f t="shared" si="0"/>
        <v>8561</v>
      </c>
      <c r="D6" s="16">
        <f t="shared" ref="D6:W6" si="7">D7+D32+D39+D45+D53+D54+D58</f>
        <v>631</v>
      </c>
      <c r="E6" s="16">
        <f t="shared" si="7"/>
        <v>0</v>
      </c>
      <c r="F6" s="16">
        <f t="shared" si="7"/>
        <v>0</v>
      </c>
      <c r="G6" s="16">
        <f t="shared" si="7"/>
        <v>0</v>
      </c>
      <c r="H6" s="16">
        <f t="shared" si="7"/>
        <v>200</v>
      </c>
      <c r="I6" s="16">
        <f t="shared" si="7"/>
        <v>0</v>
      </c>
      <c r="J6" s="16">
        <f t="shared" si="7"/>
        <v>391</v>
      </c>
      <c r="K6" s="16">
        <f t="shared" si="7"/>
        <v>40</v>
      </c>
      <c r="L6" s="16">
        <f t="shared" si="7"/>
        <v>180</v>
      </c>
      <c r="M6" s="16">
        <f t="shared" si="7"/>
        <v>100</v>
      </c>
      <c r="N6" s="16">
        <f t="shared" si="7"/>
        <v>0</v>
      </c>
      <c r="O6" s="16">
        <f t="shared" si="7"/>
        <v>20</v>
      </c>
      <c r="P6" s="16">
        <f t="shared" si="7"/>
        <v>40</v>
      </c>
      <c r="Q6" s="16">
        <f t="shared" si="7"/>
        <v>20</v>
      </c>
      <c r="R6" s="16">
        <f t="shared" si="7"/>
        <v>0</v>
      </c>
      <c r="S6" s="16">
        <f t="shared" si="7"/>
        <v>1000</v>
      </c>
      <c r="T6" s="16">
        <f t="shared" si="7"/>
        <v>0</v>
      </c>
      <c r="U6" s="16">
        <f t="shared" si="7"/>
        <v>0</v>
      </c>
      <c r="V6" s="16">
        <f t="shared" si="7"/>
        <v>0</v>
      </c>
      <c r="W6" s="16">
        <f t="shared" si="7"/>
        <v>0</v>
      </c>
      <c r="X6" s="16">
        <f t="shared" si="2"/>
        <v>6750</v>
      </c>
      <c r="Y6" s="16">
        <f>Y7+Y32+Y39+Y45+Y53+Y54+Y58</f>
        <v>5919.85</v>
      </c>
      <c r="Z6" s="16">
        <f>Z7+Z32+Z39+Z45+Z53+Z54+Z58</f>
        <v>830.15</v>
      </c>
      <c r="AA6" s="16">
        <f t="shared" si="3"/>
        <v>3326</v>
      </c>
      <c r="AB6" s="16">
        <f t="shared" ref="AB6:AG6" si="8">AB7+AB32+AB39+AB45+AB53+AB54+AB58</f>
        <v>1053</v>
      </c>
      <c r="AC6" s="16">
        <f t="shared" si="8"/>
        <v>671</v>
      </c>
      <c r="AD6" s="16">
        <f t="shared" si="8"/>
        <v>2</v>
      </c>
      <c r="AE6" s="16">
        <f t="shared" si="8"/>
        <v>350</v>
      </c>
      <c r="AF6" s="16">
        <f t="shared" si="8"/>
        <v>0</v>
      </c>
      <c r="AG6" s="16">
        <f t="shared" si="8"/>
        <v>30</v>
      </c>
      <c r="AH6" s="38">
        <f t="shared" si="5"/>
        <v>2273</v>
      </c>
      <c r="AI6" s="16">
        <f t="shared" ref="AI6:AL6" si="9">AI7+AI32+AI39+AI45+AI53+AI54+AI58</f>
        <v>1793</v>
      </c>
      <c r="AJ6" s="16">
        <f t="shared" si="9"/>
        <v>480</v>
      </c>
      <c r="AK6" s="16"/>
      <c r="AL6" s="16">
        <f t="shared" si="9"/>
        <v>1236</v>
      </c>
    </row>
    <row r="7" ht="16.5" spans="1:38">
      <c r="A7" s="17" t="s">
        <v>348</v>
      </c>
      <c r="B7" s="19" t="s">
        <v>349</v>
      </c>
      <c r="C7" s="15">
        <f t="shared" si="0"/>
        <v>6813</v>
      </c>
      <c r="D7" s="16">
        <f>SUM(D10:D31)</f>
        <v>63</v>
      </c>
      <c r="E7" s="16">
        <f t="shared" ref="E7:K7" si="10">SUM(E9:E31)</f>
        <v>0</v>
      </c>
      <c r="F7" s="16">
        <f t="shared" si="10"/>
        <v>0</v>
      </c>
      <c r="G7" s="16">
        <f t="shared" si="10"/>
        <v>0</v>
      </c>
      <c r="H7" s="16">
        <f t="shared" si="10"/>
        <v>0</v>
      </c>
      <c r="I7" s="16">
        <f t="shared" si="10"/>
        <v>0</v>
      </c>
      <c r="J7" s="16">
        <f t="shared" si="10"/>
        <v>23</v>
      </c>
      <c r="K7" s="16">
        <f t="shared" si="10"/>
        <v>40</v>
      </c>
      <c r="L7" s="16">
        <f>SUM(L10:L31)</f>
        <v>50</v>
      </c>
      <c r="M7" s="16">
        <f t="shared" ref="M7:S7" si="11">SUM(M9:M31)</f>
        <v>20</v>
      </c>
      <c r="N7" s="16">
        <f t="shared" si="11"/>
        <v>0</v>
      </c>
      <c r="O7" s="16">
        <f t="shared" si="11"/>
        <v>10</v>
      </c>
      <c r="P7" s="16">
        <f t="shared" si="11"/>
        <v>0</v>
      </c>
      <c r="Q7" s="16">
        <f t="shared" si="11"/>
        <v>20</v>
      </c>
      <c r="R7" s="16">
        <f t="shared" si="11"/>
        <v>0</v>
      </c>
      <c r="S7" s="16">
        <f t="shared" si="11"/>
        <v>0</v>
      </c>
      <c r="T7" s="16">
        <f>SUM(T10:T31)</f>
        <v>0</v>
      </c>
      <c r="U7" s="16">
        <f t="shared" ref="U7:W7" si="12">SUM(U9:U31)</f>
        <v>0</v>
      </c>
      <c r="V7" s="16">
        <f t="shared" si="12"/>
        <v>0</v>
      </c>
      <c r="W7" s="16">
        <f t="shared" si="12"/>
        <v>0</v>
      </c>
      <c r="X7" s="16">
        <f t="shared" si="2"/>
        <v>6700</v>
      </c>
      <c r="Y7" s="16">
        <f>SUM(Y9:Y31)</f>
        <v>5869.85</v>
      </c>
      <c r="Z7" s="16">
        <f>SUM(Z9:Z31)</f>
        <v>830.15</v>
      </c>
      <c r="AA7" s="16">
        <f t="shared" si="3"/>
        <v>2343</v>
      </c>
      <c r="AB7" s="38">
        <f t="shared" ref="AB7:AG7" si="13">SUM(AB9:AB31)</f>
        <v>70</v>
      </c>
      <c r="AC7" s="16">
        <f t="shared" si="13"/>
        <v>40</v>
      </c>
      <c r="AD7" s="16">
        <f t="shared" si="13"/>
        <v>0</v>
      </c>
      <c r="AE7" s="16">
        <f t="shared" si="13"/>
        <v>0</v>
      </c>
      <c r="AF7" s="16">
        <f t="shared" si="13"/>
        <v>0</v>
      </c>
      <c r="AG7" s="16">
        <f t="shared" si="13"/>
        <v>30</v>
      </c>
      <c r="AH7" s="38">
        <f t="shared" si="5"/>
        <v>2273</v>
      </c>
      <c r="AI7" s="16">
        <f t="shared" ref="AI7:AL7" si="14">SUM(AI9:AI31)</f>
        <v>1793</v>
      </c>
      <c r="AJ7" s="16">
        <f t="shared" si="14"/>
        <v>480</v>
      </c>
      <c r="AK7" s="16"/>
      <c r="AL7" s="16">
        <f t="shared" si="14"/>
        <v>686</v>
      </c>
    </row>
    <row r="8" ht="16.5" spans="1:38">
      <c r="A8" s="20">
        <v>1</v>
      </c>
      <c r="B8" s="21" t="s">
        <v>350</v>
      </c>
      <c r="C8" s="15"/>
      <c r="D8" s="16"/>
      <c r="E8" s="9"/>
      <c r="F8" s="9"/>
      <c r="G8" s="9"/>
      <c r="H8" s="9"/>
      <c r="I8" s="9"/>
      <c r="J8" s="9"/>
      <c r="K8" s="9"/>
      <c r="L8" s="16"/>
      <c r="M8" s="9"/>
      <c r="N8" s="9"/>
      <c r="O8" s="9"/>
      <c r="P8" s="9"/>
      <c r="Q8" s="9"/>
      <c r="R8" s="9"/>
      <c r="S8" s="9"/>
      <c r="T8" s="38"/>
      <c r="U8" s="9"/>
      <c r="V8" s="9"/>
      <c r="W8" s="9"/>
      <c r="X8" s="16"/>
      <c r="Y8" s="38"/>
      <c r="Z8" s="38"/>
      <c r="AA8" s="16"/>
      <c r="AB8" s="38"/>
      <c r="AC8" s="9"/>
      <c r="AD8" s="9"/>
      <c r="AE8" s="9"/>
      <c r="AF8" s="9"/>
      <c r="AG8" s="9"/>
      <c r="AH8" s="38">
        <f t="shared" si="5"/>
        <v>2100</v>
      </c>
      <c r="AI8" s="9">
        <v>2100</v>
      </c>
      <c r="AJ8" s="9"/>
      <c r="AK8" s="9"/>
      <c r="AL8" s="9"/>
    </row>
    <row r="9" ht="16.5" spans="1:38">
      <c r="A9" s="20">
        <v>2</v>
      </c>
      <c r="B9" s="21" t="s">
        <v>16</v>
      </c>
      <c r="C9" s="15">
        <f t="shared" ref="C9:C39" si="15">D9+L9+S9+T9+X9</f>
        <v>3570.85</v>
      </c>
      <c r="D9" s="16">
        <f t="shared" ref="D9:D11" si="16">SUM(E9:K9)</f>
        <v>0</v>
      </c>
      <c r="E9" s="9"/>
      <c r="F9" s="9"/>
      <c r="G9" s="9"/>
      <c r="H9" s="9"/>
      <c r="I9" s="9"/>
      <c r="J9" s="9"/>
      <c r="K9" s="9"/>
      <c r="L9" s="16">
        <f t="shared" ref="L9:L11" si="17">SUM(M9:R9)</f>
        <v>0</v>
      </c>
      <c r="M9" s="9"/>
      <c r="N9" s="9"/>
      <c r="O9" s="9"/>
      <c r="P9" s="9"/>
      <c r="Q9" s="9"/>
      <c r="R9" s="9"/>
      <c r="S9" s="9"/>
      <c r="T9" s="38">
        <f t="shared" ref="T9:T11" si="18">SUM(U9:W9)</f>
        <v>0</v>
      </c>
      <c r="U9" s="9"/>
      <c r="V9" s="9"/>
      <c r="W9" s="9"/>
      <c r="X9" s="16">
        <f t="shared" ref="X9:X39" si="19">Y9+Z9</f>
        <v>3570.85</v>
      </c>
      <c r="Y9" s="38">
        <f>3470.85+100</f>
        <v>3570.85</v>
      </c>
      <c r="Z9" s="38"/>
      <c r="AA9" s="16">
        <f t="shared" ref="AA9:AA39" si="20">AB9+AH9+AK9</f>
        <v>487</v>
      </c>
      <c r="AB9" s="38">
        <f t="shared" ref="AB9:AB11" si="21">SUM(AC9:AG9)</f>
        <v>0</v>
      </c>
      <c r="AC9" s="9"/>
      <c r="AD9" s="9"/>
      <c r="AE9" s="9"/>
      <c r="AF9" s="9"/>
      <c r="AG9" s="9"/>
      <c r="AH9" s="38">
        <f t="shared" si="5"/>
        <v>487</v>
      </c>
      <c r="AI9" s="9">
        <v>487</v>
      </c>
      <c r="AJ9" s="9"/>
      <c r="AK9" s="9"/>
      <c r="AL9" s="9">
        <f>528+15</f>
        <v>543</v>
      </c>
    </row>
    <row r="10" ht="16.5" spans="1:38">
      <c r="A10" s="22">
        <v>2</v>
      </c>
      <c r="B10" s="23" t="s">
        <v>28</v>
      </c>
      <c r="C10" s="15">
        <f t="shared" si="15"/>
        <v>0</v>
      </c>
      <c r="D10" s="16">
        <f t="shared" si="16"/>
        <v>0</v>
      </c>
      <c r="E10" s="9"/>
      <c r="F10" s="9"/>
      <c r="G10" s="9"/>
      <c r="H10" s="9"/>
      <c r="I10" s="9"/>
      <c r="J10" s="9"/>
      <c r="K10" s="9"/>
      <c r="L10" s="16">
        <f t="shared" si="17"/>
        <v>0</v>
      </c>
      <c r="M10" s="9"/>
      <c r="N10" s="9"/>
      <c r="O10" s="9"/>
      <c r="P10" s="9"/>
      <c r="Q10" s="9"/>
      <c r="R10" s="9"/>
      <c r="S10" s="9"/>
      <c r="T10" s="38">
        <f t="shared" si="18"/>
        <v>0</v>
      </c>
      <c r="U10" s="9"/>
      <c r="V10" s="9"/>
      <c r="W10" s="9"/>
      <c r="X10" s="16">
        <f t="shared" si="19"/>
        <v>0</v>
      </c>
      <c r="Y10" s="9"/>
      <c r="Z10" s="16"/>
      <c r="AA10" s="16">
        <f t="shared" si="20"/>
        <v>187</v>
      </c>
      <c r="AB10" s="38">
        <f t="shared" si="21"/>
        <v>0</v>
      </c>
      <c r="AC10" s="9"/>
      <c r="AD10" s="9"/>
      <c r="AE10" s="9"/>
      <c r="AF10" s="9"/>
      <c r="AG10" s="9"/>
      <c r="AH10" s="38">
        <f t="shared" si="5"/>
        <v>187</v>
      </c>
      <c r="AI10" s="2"/>
      <c r="AJ10" s="9">
        <v>187</v>
      </c>
      <c r="AK10" s="9"/>
      <c r="AL10" s="9"/>
    </row>
    <row r="11" ht="16.5" spans="1:38">
      <c r="A11" s="22">
        <v>3</v>
      </c>
      <c r="B11" s="24" t="s">
        <v>19</v>
      </c>
      <c r="C11" s="15">
        <f t="shared" si="15"/>
        <v>20</v>
      </c>
      <c r="D11" s="16">
        <f t="shared" si="16"/>
        <v>0</v>
      </c>
      <c r="E11" s="9"/>
      <c r="F11" s="9"/>
      <c r="G11" s="9"/>
      <c r="H11" s="9"/>
      <c r="I11" s="9"/>
      <c r="J11" s="9"/>
      <c r="K11" s="9"/>
      <c r="L11" s="16">
        <f t="shared" si="17"/>
        <v>20</v>
      </c>
      <c r="M11" s="9"/>
      <c r="N11" s="9"/>
      <c r="O11" s="9"/>
      <c r="P11" s="9"/>
      <c r="Q11" s="9">
        <v>20</v>
      </c>
      <c r="R11" s="9"/>
      <c r="S11" s="9"/>
      <c r="T11" s="38">
        <f t="shared" si="18"/>
        <v>0</v>
      </c>
      <c r="U11" s="9"/>
      <c r="V11" s="9"/>
      <c r="W11" s="9"/>
      <c r="X11" s="16">
        <f t="shared" si="19"/>
        <v>0</v>
      </c>
      <c r="Y11" s="38"/>
      <c r="Z11" s="38"/>
      <c r="AA11" s="16">
        <f t="shared" si="20"/>
        <v>0</v>
      </c>
      <c r="AB11" s="38">
        <f t="shared" si="21"/>
        <v>0</v>
      </c>
      <c r="AC11" s="9"/>
      <c r="AD11" s="9"/>
      <c r="AE11" s="9"/>
      <c r="AF11" s="9"/>
      <c r="AG11" s="9"/>
      <c r="AH11" s="38">
        <f t="shared" si="5"/>
        <v>0</v>
      </c>
      <c r="AI11" s="9"/>
      <c r="AJ11" s="9"/>
      <c r="AK11" s="9"/>
      <c r="AL11" s="9"/>
    </row>
    <row r="12" ht="16.5" spans="1:38">
      <c r="A12" s="22">
        <v>4</v>
      </c>
      <c r="B12" s="25" t="s">
        <v>29</v>
      </c>
      <c r="C12" s="15">
        <f t="shared" si="15"/>
        <v>0</v>
      </c>
      <c r="D12" s="16"/>
      <c r="E12" s="9"/>
      <c r="F12" s="9"/>
      <c r="G12" s="9"/>
      <c r="H12" s="9"/>
      <c r="I12" s="9"/>
      <c r="J12" s="9"/>
      <c r="K12" s="9"/>
      <c r="L12" s="16"/>
      <c r="M12" s="9"/>
      <c r="N12" s="9"/>
      <c r="O12" s="9"/>
      <c r="P12" s="9"/>
      <c r="Q12" s="9"/>
      <c r="R12" s="9"/>
      <c r="S12" s="9"/>
      <c r="T12" s="38"/>
      <c r="U12" s="9"/>
      <c r="V12" s="9"/>
      <c r="W12" s="9"/>
      <c r="X12" s="16">
        <f t="shared" si="19"/>
        <v>0</v>
      </c>
      <c r="Y12" s="38"/>
      <c r="Z12" s="38"/>
      <c r="AA12" s="16">
        <f t="shared" si="20"/>
        <v>16.15</v>
      </c>
      <c r="AB12" s="38"/>
      <c r="AC12" s="9"/>
      <c r="AD12" s="9"/>
      <c r="AE12" s="9"/>
      <c r="AF12" s="9"/>
      <c r="AG12" s="9"/>
      <c r="AH12" s="38">
        <f t="shared" si="5"/>
        <v>16.15</v>
      </c>
      <c r="AI12" s="9"/>
      <c r="AJ12" s="9">
        <v>16.15</v>
      </c>
      <c r="AK12" s="9"/>
      <c r="AL12" s="9"/>
    </row>
    <row r="13" ht="16.5" spans="1:38">
      <c r="A13" s="22">
        <v>5</v>
      </c>
      <c r="B13" s="25" t="s">
        <v>30</v>
      </c>
      <c r="C13" s="15">
        <f t="shared" si="15"/>
        <v>0</v>
      </c>
      <c r="D13" s="16"/>
      <c r="E13" s="9"/>
      <c r="F13" s="9"/>
      <c r="G13" s="9"/>
      <c r="H13" s="9"/>
      <c r="I13" s="9"/>
      <c r="J13" s="9"/>
      <c r="K13" s="9"/>
      <c r="L13" s="16"/>
      <c r="M13" s="9"/>
      <c r="N13" s="9"/>
      <c r="O13" s="9"/>
      <c r="P13" s="9"/>
      <c r="Q13" s="9"/>
      <c r="R13" s="9"/>
      <c r="S13" s="9"/>
      <c r="T13" s="38"/>
      <c r="U13" s="9"/>
      <c r="V13" s="9"/>
      <c r="W13" s="9"/>
      <c r="X13" s="16">
        <f t="shared" si="19"/>
        <v>0</v>
      </c>
      <c r="Y13" s="38"/>
      <c r="Z13" s="38"/>
      <c r="AA13" s="16">
        <f t="shared" si="20"/>
        <v>88</v>
      </c>
      <c r="AB13" s="38"/>
      <c r="AC13" s="9"/>
      <c r="AD13" s="9"/>
      <c r="AE13" s="9"/>
      <c r="AF13" s="9"/>
      <c r="AG13" s="9"/>
      <c r="AH13" s="38">
        <f t="shared" si="5"/>
        <v>88</v>
      </c>
      <c r="AI13" s="9">
        <v>67</v>
      </c>
      <c r="AJ13" s="9">
        <v>21</v>
      </c>
      <c r="AK13" s="9"/>
      <c r="AL13" s="9"/>
    </row>
    <row r="14" ht="16.5" spans="1:38">
      <c r="A14" s="22">
        <v>6</v>
      </c>
      <c r="B14" s="25" t="s">
        <v>31</v>
      </c>
      <c r="C14" s="15">
        <f t="shared" si="15"/>
        <v>450</v>
      </c>
      <c r="D14" s="16"/>
      <c r="E14" s="9"/>
      <c r="F14" s="9"/>
      <c r="G14" s="9"/>
      <c r="H14" s="9"/>
      <c r="I14" s="9"/>
      <c r="J14" s="9"/>
      <c r="K14" s="9"/>
      <c r="L14" s="16"/>
      <c r="M14" s="9"/>
      <c r="N14" s="9"/>
      <c r="O14" s="9"/>
      <c r="P14" s="9"/>
      <c r="Q14" s="9"/>
      <c r="R14" s="9"/>
      <c r="S14" s="9"/>
      <c r="T14" s="38"/>
      <c r="U14" s="9"/>
      <c r="V14" s="9"/>
      <c r="W14" s="9"/>
      <c r="X14" s="16">
        <f t="shared" si="19"/>
        <v>450</v>
      </c>
      <c r="Y14" s="38"/>
      <c r="Z14" s="38">
        <v>450</v>
      </c>
      <c r="AA14" s="16">
        <f t="shared" si="20"/>
        <v>0</v>
      </c>
      <c r="AB14" s="38"/>
      <c r="AC14" s="9"/>
      <c r="AD14" s="9"/>
      <c r="AE14" s="9"/>
      <c r="AF14" s="9"/>
      <c r="AG14" s="9"/>
      <c r="AH14" s="38">
        <f t="shared" si="5"/>
        <v>0</v>
      </c>
      <c r="AI14" s="9"/>
      <c r="AJ14" s="9"/>
      <c r="AK14" s="9"/>
      <c r="AL14" s="9"/>
    </row>
    <row r="15" ht="16.5" spans="1:38">
      <c r="A15" s="22">
        <v>7</v>
      </c>
      <c r="B15" s="25" t="s">
        <v>32</v>
      </c>
      <c r="C15" s="15">
        <f t="shared" si="15"/>
        <v>0</v>
      </c>
      <c r="D15" s="16"/>
      <c r="E15" s="9"/>
      <c r="F15" s="9"/>
      <c r="G15" s="9"/>
      <c r="H15" s="9"/>
      <c r="I15" s="9"/>
      <c r="J15" s="9"/>
      <c r="K15" s="9"/>
      <c r="L15" s="16"/>
      <c r="M15" s="9"/>
      <c r="N15" s="9"/>
      <c r="O15" s="9"/>
      <c r="P15" s="9"/>
      <c r="Q15" s="9"/>
      <c r="R15" s="9"/>
      <c r="S15" s="9"/>
      <c r="T15" s="38"/>
      <c r="U15" s="9"/>
      <c r="V15" s="9"/>
      <c r="W15" s="9"/>
      <c r="X15" s="16">
        <f t="shared" si="19"/>
        <v>0</v>
      </c>
      <c r="Y15" s="38"/>
      <c r="Z15" s="38"/>
      <c r="AA15" s="16">
        <f t="shared" si="20"/>
        <v>20</v>
      </c>
      <c r="AB15" s="38"/>
      <c r="AC15" s="9"/>
      <c r="AD15" s="9"/>
      <c r="AE15" s="9"/>
      <c r="AF15" s="9"/>
      <c r="AG15" s="9"/>
      <c r="AH15" s="38">
        <f t="shared" si="5"/>
        <v>20</v>
      </c>
      <c r="AI15" s="9"/>
      <c r="AJ15" s="9">
        <v>20</v>
      </c>
      <c r="AK15" s="9"/>
      <c r="AL15" s="9"/>
    </row>
    <row r="16" ht="16.5" spans="1:38">
      <c r="A16" s="22">
        <v>8</v>
      </c>
      <c r="B16" s="25" t="s">
        <v>33</v>
      </c>
      <c r="C16" s="15">
        <f t="shared" si="15"/>
        <v>30</v>
      </c>
      <c r="D16" s="16"/>
      <c r="E16" s="9"/>
      <c r="F16" s="9"/>
      <c r="G16" s="9"/>
      <c r="H16" s="9"/>
      <c r="I16" s="9"/>
      <c r="J16" s="9"/>
      <c r="K16" s="9"/>
      <c r="L16" s="16"/>
      <c r="M16" s="9"/>
      <c r="N16" s="9"/>
      <c r="O16" s="9"/>
      <c r="P16" s="9"/>
      <c r="Q16" s="9"/>
      <c r="R16" s="9"/>
      <c r="S16" s="9"/>
      <c r="T16" s="38"/>
      <c r="U16" s="9"/>
      <c r="V16" s="9"/>
      <c r="W16" s="9"/>
      <c r="X16" s="16">
        <f t="shared" si="19"/>
        <v>30</v>
      </c>
      <c r="Y16" s="38">
        <v>30</v>
      </c>
      <c r="Z16" s="38"/>
      <c r="AA16" s="16">
        <f t="shared" si="20"/>
        <v>0</v>
      </c>
      <c r="AB16" s="38"/>
      <c r="AC16" s="9"/>
      <c r="AD16" s="9"/>
      <c r="AE16" s="9"/>
      <c r="AF16" s="9"/>
      <c r="AG16" s="9"/>
      <c r="AH16" s="38">
        <f t="shared" si="5"/>
        <v>0</v>
      </c>
      <c r="AI16" s="9"/>
      <c r="AJ16" s="9"/>
      <c r="AK16" s="9"/>
      <c r="AL16" s="9"/>
    </row>
    <row r="17" ht="16.5" spans="1:38">
      <c r="A17" s="22">
        <v>9</v>
      </c>
      <c r="B17" s="25" t="s">
        <v>34</v>
      </c>
      <c r="C17" s="15">
        <f t="shared" si="15"/>
        <v>64</v>
      </c>
      <c r="D17" s="16"/>
      <c r="E17" s="9"/>
      <c r="F17" s="9"/>
      <c r="G17" s="9"/>
      <c r="H17" s="9"/>
      <c r="I17" s="9"/>
      <c r="J17" s="9"/>
      <c r="K17" s="9"/>
      <c r="L17" s="16"/>
      <c r="M17" s="9"/>
      <c r="N17" s="9"/>
      <c r="O17" s="9"/>
      <c r="P17" s="9"/>
      <c r="Q17" s="9"/>
      <c r="R17" s="9"/>
      <c r="S17" s="9"/>
      <c r="T17" s="38"/>
      <c r="U17" s="9"/>
      <c r="V17" s="9"/>
      <c r="W17" s="9"/>
      <c r="X17" s="16">
        <f t="shared" si="19"/>
        <v>64</v>
      </c>
      <c r="Y17" s="38">
        <v>64</v>
      </c>
      <c r="Z17" s="38"/>
      <c r="AA17" s="16">
        <f t="shared" si="20"/>
        <v>40</v>
      </c>
      <c r="AB17" s="38"/>
      <c r="AC17" s="9"/>
      <c r="AD17" s="9"/>
      <c r="AE17" s="9"/>
      <c r="AF17" s="9"/>
      <c r="AG17" s="9"/>
      <c r="AH17" s="38">
        <f t="shared" si="5"/>
        <v>40</v>
      </c>
      <c r="AI17" s="9"/>
      <c r="AJ17" s="9">
        <v>40</v>
      </c>
      <c r="AK17" s="9"/>
      <c r="AL17" s="9"/>
    </row>
    <row r="18" ht="16.5" spans="1:38">
      <c r="A18" s="22">
        <v>10</v>
      </c>
      <c r="B18" s="23" t="s">
        <v>35</v>
      </c>
      <c r="C18" s="15">
        <f t="shared" si="15"/>
        <v>18</v>
      </c>
      <c r="D18" s="16">
        <f>SUM(E18:K18)</f>
        <v>18</v>
      </c>
      <c r="E18" s="9"/>
      <c r="F18" s="9"/>
      <c r="G18" s="9"/>
      <c r="H18" s="9"/>
      <c r="I18" s="9"/>
      <c r="J18" s="9">
        <v>18</v>
      </c>
      <c r="K18" s="9"/>
      <c r="L18" s="16">
        <f>SUM(M18:R18)</f>
        <v>0</v>
      </c>
      <c r="M18" s="9"/>
      <c r="N18" s="9"/>
      <c r="O18" s="9"/>
      <c r="P18" s="9"/>
      <c r="Q18" s="9"/>
      <c r="R18" s="9"/>
      <c r="S18" s="9"/>
      <c r="T18" s="38">
        <f>SUM(U18:W18)</f>
        <v>0</v>
      </c>
      <c r="U18" s="9"/>
      <c r="V18" s="9"/>
      <c r="W18" s="9"/>
      <c r="X18" s="16">
        <f t="shared" si="19"/>
        <v>0</v>
      </c>
      <c r="Y18" s="38"/>
      <c r="Z18" s="38"/>
      <c r="AA18" s="16">
        <f t="shared" si="20"/>
        <v>30</v>
      </c>
      <c r="AB18" s="38">
        <f>SUM(AC18:AG18)</f>
        <v>30</v>
      </c>
      <c r="AC18" s="9"/>
      <c r="AD18" s="9"/>
      <c r="AE18" s="9"/>
      <c r="AF18" s="9"/>
      <c r="AG18" s="9">
        <v>30</v>
      </c>
      <c r="AH18" s="38">
        <f t="shared" si="5"/>
        <v>0</v>
      </c>
      <c r="AI18" s="9"/>
      <c r="AJ18" s="9"/>
      <c r="AK18" s="9"/>
      <c r="AL18" s="9"/>
    </row>
    <row r="19" ht="16.5" spans="1:38">
      <c r="A19" s="22">
        <v>11</v>
      </c>
      <c r="B19" s="25" t="s">
        <v>36</v>
      </c>
      <c r="C19" s="15">
        <f t="shared" si="15"/>
        <v>0</v>
      </c>
      <c r="D19" s="16"/>
      <c r="E19" s="9"/>
      <c r="F19" s="9"/>
      <c r="G19" s="9"/>
      <c r="H19" s="9"/>
      <c r="I19" s="9"/>
      <c r="J19" s="9"/>
      <c r="K19" s="9"/>
      <c r="L19" s="16"/>
      <c r="M19" s="9"/>
      <c r="N19" s="9"/>
      <c r="O19" s="9"/>
      <c r="P19" s="9"/>
      <c r="Q19" s="9"/>
      <c r="R19" s="9"/>
      <c r="S19" s="9"/>
      <c r="T19" s="38"/>
      <c r="U19" s="9"/>
      <c r="V19" s="9"/>
      <c r="W19" s="9"/>
      <c r="X19" s="16">
        <f t="shared" si="19"/>
        <v>0</v>
      </c>
      <c r="Y19" s="38"/>
      <c r="Z19" s="38"/>
      <c r="AA19" s="16">
        <f t="shared" si="20"/>
        <v>83</v>
      </c>
      <c r="AB19" s="38"/>
      <c r="AC19" s="9"/>
      <c r="AD19" s="9"/>
      <c r="AE19" s="9"/>
      <c r="AF19" s="9"/>
      <c r="AG19" s="9"/>
      <c r="AH19" s="38">
        <f t="shared" si="5"/>
        <v>83</v>
      </c>
      <c r="AI19" s="9"/>
      <c r="AJ19" s="9">
        <v>83</v>
      </c>
      <c r="AK19" s="9"/>
      <c r="AL19" s="9"/>
    </row>
    <row r="20" ht="16.5" spans="1:38">
      <c r="A20" s="22">
        <v>12</v>
      </c>
      <c r="B20" s="25" t="s">
        <v>37</v>
      </c>
      <c r="C20" s="15">
        <f t="shared" si="15"/>
        <v>600</v>
      </c>
      <c r="D20" s="16"/>
      <c r="E20" s="9"/>
      <c r="F20" s="9"/>
      <c r="G20" s="9"/>
      <c r="H20" s="9"/>
      <c r="I20" s="9"/>
      <c r="J20" s="9"/>
      <c r="K20" s="9"/>
      <c r="L20" s="16"/>
      <c r="M20" s="9"/>
      <c r="N20" s="9"/>
      <c r="O20" s="9"/>
      <c r="P20" s="9"/>
      <c r="Q20" s="9"/>
      <c r="R20" s="9"/>
      <c r="S20" s="9"/>
      <c r="T20" s="38"/>
      <c r="U20" s="9"/>
      <c r="V20" s="9"/>
      <c r="W20" s="9"/>
      <c r="X20" s="16">
        <f t="shared" si="19"/>
        <v>600</v>
      </c>
      <c r="Y20" s="38">
        <v>500</v>
      </c>
      <c r="Z20" s="38">
        <v>100</v>
      </c>
      <c r="AA20" s="16">
        <f t="shared" si="20"/>
        <v>0</v>
      </c>
      <c r="AB20" s="38"/>
      <c r="AC20" s="9"/>
      <c r="AD20" s="9"/>
      <c r="AE20" s="9"/>
      <c r="AF20" s="9"/>
      <c r="AG20" s="9"/>
      <c r="AH20" s="38">
        <f t="shared" si="5"/>
        <v>0</v>
      </c>
      <c r="AI20" s="9"/>
      <c r="AJ20" s="9"/>
      <c r="AK20" s="9"/>
      <c r="AL20" s="9"/>
    </row>
    <row r="21" ht="16.5" spans="1:38">
      <c r="A21" s="22">
        <v>13</v>
      </c>
      <c r="B21" s="25" t="s">
        <v>38</v>
      </c>
      <c r="C21" s="15">
        <f t="shared" si="15"/>
        <v>0</v>
      </c>
      <c r="D21" s="16"/>
      <c r="E21" s="9"/>
      <c r="F21" s="9"/>
      <c r="G21" s="9"/>
      <c r="H21" s="9"/>
      <c r="I21" s="9"/>
      <c r="J21" s="9"/>
      <c r="K21" s="9"/>
      <c r="L21" s="16"/>
      <c r="M21" s="9"/>
      <c r="N21" s="9"/>
      <c r="O21" s="9"/>
      <c r="P21" s="9"/>
      <c r="Q21" s="9"/>
      <c r="R21" s="9"/>
      <c r="S21" s="9"/>
      <c r="T21" s="38"/>
      <c r="U21" s="9"/>
      <c r="V21" s="9"/>
      <c r="W21" s="9"/>
      <c r="X21" s="16">
        <f t="shared" si="19"/>
        <v>0</v>
      </c>
      <c r="Y21" s="38"/>
      <c r="Z21" s="38"/>
      <c r="AA21" s="16">
        <f t="shared" si="20"/>
        <v>147</v>
      </c>
      <c r="AB21" s="38"/>
      <c r="AC21" s="9"/>
      <c r="AD21" s="9"/>
      <c r="AE21" s="9"/>
      <c r="AF21" s="9"/>
      <c r="AG21" s="9"/>
      <c r="AH21" s="38">
        <f t="shared" si="5"/>
        <v>147</v>
      </c>
      <c r="AI21" s="9">
        <v>147</v>
      </c>
      <c r="AJ21" s="9"/>
      <c r="AK21" s="9"/>
      <c r="AL21" s="9"/>
    </row>
    <row r="22" ht="16.5" spans="1:38">
      <c r="A22" s="22">
        <v>14</v>
      </c>
      <c r="B22" s="25" t="s">
        <v>39</v>
      </c>
      <c r="C22" s="15">
        <f t="shared" si="15"/>
        <v>0</v>
      </c>
      <c r="D22" s="16"/>
      <c r="E22" s="9"/>
      <c r="F22" s="9"/>
      <c r="G22" s="9"/>
      <c r="H22" s="9"/>
      <c r="I22" s="9"/>
      <c r="J22" s="9"/>
      <c r="K22" s="9"/>
      <c r="L22" s="16"/>
      <c r="M22" s="9"/>
      <c r="N22" s="9"/>
      <c r="O22" s="9"/>
      <c r="P22" s="9"/>
      <c r="Q22" s="9"/>
      <c r="R22" s="9"/>
      <c r="S22" s="9"/>
      <c r="T22" s="38"/>
      <c r="U22" s="9"/>
      <c r="V22" s="9"/>
      <c r="W22" s="9"/>
      <c r="X22" s="16">
        <f t="shared" si="19"/>
        <v>0</v>
      </c>
      <c r="Y22" s="38"/>
      <c r="Z22" s="38"/>
      <c r="AA22" s="16">
        <f t="shared" si="20"/>
        <v>800</v>
      </c>
      <c r="AB22" s="38"/>
      <c r="AC22" s="9"/>
      <c r="AD22" s="9"/>
      <c r="AE22" s="9"/>
      <c r="AF22" s="9"/>
      <c r="AG22" s="9"/>
      <c r="AH22" s="38">
        <f t="shared" si="5"/>
        <v>800</v>
      </c>
      <c r="AI22" s="9">
        <v>800</v>
      </c>
      <c r="AJ22" s="9"/>
      <c r="AK22" s="9"/>
      <c r="AL22" s="9"/>
    </row>
    <row r="23" ht="16.5" spans="1:38">
      <c r="A23" s="22">
        <v>15</v>
      </c>
      <c r="B23" s="25" t="s">
        <v>41</v>
      </c>
      <c r="C23" s="15">
        <f t="shared" si="15"/>
        <v>245.15</v>
      </c>
      <c r="D23" s="16"/>
      <c r="E23" s="9"/>
      <c r="F23" s="9"/>
      <c r="G23" s="9"/>
      <c r="H23" s="9"/>
      <c r="I23" s="9"/>
      <c r="J23" s="9"/>
      <c r="K23" s="9"/>
      <c r="L23" s="16"/>
      <c r="M23" s="9"/>
      <c r="N23" s="9"/>
      <c r="O23" s="9"/>
      <c r="P23" s="9"/>
      <c r="Q23" s="9"/>
      <c r="R23" s="9"/>
      <c r="S23" s="9"/>
      <c r="T23" s="38"/>
      <c r="U23" s="9"/>
      <c r="V23" s="9"/>
      <c r="W23" s="9"/>
      <c r="X23" s="16">
        <f t="shared" si="19"/>
        <v>245.15</v>
      </c>
      <c r="Y23" s="38"/>
      <c r="Z23" s="38">
        <v>245.15</v>
      </c>
      <c r="AA23" s="16">
        <f t="shared" si="20"/>
        <v>70.85</v>
      </c>
      <c r="AB23" s="38"/>
      <c r="AC23" s="9"/>
      <c r="AD23" s="9"/>
      <c r="AE23" s="9"/>
      <c r="AF23" s="9"/>
      <c r="AG23" s="9"/>
      <c r="AH23" s="38">
        <f t="shared" si="5"/>
        <v>70.85</v>
      </c>
      <c r="AI23" s="9"/>
      <c r="AJ23" s="9">
        <v>70.85</v>
      </c>
      <c r="AK23" s="9"/>
      <c r="AL23" s="9"/>
    </row>
    <row r="24" ht="16.5" spans="1:38">
      <c r="A24" s="22">
        <v>16</v>
      </c>
      <c r="B24" s="25" t="s">
        <v>42</v>
      </c>
      <c r="C24" s="15">
        <f t="shared" si="15"/>
        <v>25</v>
      </c>
      <c r="D24" s="16"/>
      <c r="E24" s="9"/>
      <c r="F24" s="9"/>
      <c r="G24" s="9"/>
      <c r="H24" s="9"/>
      <c r="I24" s="9"/>
      <c r="J24" s="9"/>
      <c r="K24" s="9"/>
      <c r="L24" s="16"/>
      <c r="M24" s="9"/>
      <c r="N24" s="9"/>
      <c r="O24" s="9"/>
      <c r="P24" s="9"/>
      <c r="Q24" s="9"/>
      <c r="R24" s="9"/>
      <c r="S24" s="9"/>
      <c r="T24" s="38"/>
      <c r="U24" s="9"/>
      <c r="V24" s="9"/>
      <c r="W24" s="9"/>
      <c r="X24" s="16">
        <f t="shared" si="19"/>
        <v>25</v>
      </c>
      <c r="Y24" s="38"/>
      <c r="Z24" s="38">
        <v>25</v>
      </c>
      <c r="AA24" s="16">
        <f t="shared" si="20"/>
        <v>0</v>
      </c>
      <c r="AB24" s="38"/>
      <c r="AC24" s="9"/>
      <c r="AD24" s="9"/>
      <c r="AE24" s="9"/>
      <c r="AF24" s="9"/>
      <c r="AG24" s="9"/>
      <c r="AH24" s="38">
        <f t="shared" si="5"/>
        <v>0</v>
      </c>
      <c r="AI24" s="9"/>
      <c r="AJ24" s="9"/>
      <c r="AK24" s="9"/>
      <c r="AL24" s="9"/>
    </row>
    <row r="25" ht="16.5" spans="1:38">
      <c r="A25" s="22">
        <v>17</v>
      </c>
      <c r="B25" s="25" t="s">
        <v>43</v>
      </c>
      <c r="C25" s="15">
        <f t="shared" si="15"/>
        <v>1700</v>
      </c>
      <c r="D25" s="16"/>
      <c r="E25" s="9"/>
      <c r="F25" s="9"/>
      <c r="G25" s="9"/>
      <c r="H25" s="9"/>
      <c r="I25" s="9"/>
      <c r="J25" s="9"/>
      <c r="K25" s="9"/>
      <c r="L25" s="16"/>
      <c r="M25" s="9"/>
      <c r="N25" s="9"/>
      <c r="O25" s="9"/>
      <c r="P25" s="9"/>
      <c r="Q25" s="9"/>
      <c r="R25" s="9"/>
      <c r="S25" s="9"/>
      <c r="T25" s="38"/>
      <c r="U25" s="9"/>
      <c r="V25" s="9"/>
      <c r="W25" s="9"/>
      <c r="X25" s="16">
        <f t="shared" si="19"/>
        <v>1700</v>
      </c>
      <c r="Y25" s="38">
        <v>1700</v>
      </c>
      <c r="Z25" s="38"/>
      <c r="AA25" s="16">
        <f t="shared" si="20"/>
        <v>292</v>
      </c>
      <c r="AB25" s="38"/>
      <c r="AC25" s="9"/>
      <c r="AD25" s="9"/>
      <c r="AE25" s="9"/>
      <c r="AF25" s="9"/>
      <c r="AG25" s="9"/>
      <c r="AH25" s="38">
        <f t="shared" si="5"/>
        <v>292</v>
      </c>
      <c r="AI25" s="9">
        <v>292</v>
      </c>
      <c r="AJ25" s="9"/>
      <c r="AK25" s="9"/>
      <c r="AL25" s="9"/>
    </row>
    <row r="26" ht="16.5" spans="1:38">
      <c r="A26" s="22">
        <v>18</v>
      </c>
      <c r="B26" s="25" t="s">
        <v>61</v>
      </c>
      <c r="C26" s="15">
        <f t="shared" si="15"/>
        <v>0</v>
      </c>
      <c r="D26" s="16"/>
      <c r="E26" s="9"/>
      <c r="F26" s="9"/>
      <c r="G26" s="9"/>
      <c r="H26" s="9"/>
      <c r="I26" s="9"/>
      <c r="J26" s="9"/>
      <c r="K26" s="9"/>
      <c r="L26" s="16"/>
      <c r="M26" s="9"/>
      <c r="N26" s="9"/>
      <c r="O26" s="9"/>
      <c r="P26" s="9"/>
      <c r="Q26" s="9"/>
      <c r="R26" s="9"/>
      <c r="S26" s="9"/>
      <c r="T26" s="38"/>
      <c r="U26" s="9"/>
      <c r="V26" s="9"/>
      <c r="W26" s="9"/>
      <c r="X26" s="16">
        <f t="shared" si="19"/>
        <v>0</v>
      </c>
      <c r="Y26" s="38"/>
      <c r="Z26" s="38"/>
      <c r="AA26" s="16">
        <f t="shared" si="20"/>
        <v>12</v>
      </c>
      <c r="AB26" s="38"/>
      <c r="AC26" s="9"/>
      <c r="AD26" s="9"/>
      <c r="AE26" s="9"/>
      <c r="AF26" s="9"/>
      <c r="AG26" s="9"/>
      <c r="AH26" s="38">
        <f t="shared" si="5"/>
        <v>12</v>
      </c>
      <c r="AI26" s="9"/>
      <c r="AJ26" s="9">
        <v>12</v>
      </c>
      <c r="AK26" s="9"/>
      <c r="AL26" s="9"/>
    </row>
    <row r="27" ht="16.5" spans="1:38">
      <c r="A27" s="22">
        <v>19</v>
      </c>
      <c r="B27" s="23" t="s">
        <v>62</v>
      </c>
      <c r="C27" s="15">
        <f t="shared" si="15"/>
        <v>45</v>
      </c>
      <c r="D27" s="16">
        <f>SUM(E27:K27)</f>
        <v>45</v>
      </c>
      <c r="E27" s="9"/>
      <c r="F27" s="9"/>
      <c r="G27" s="9"/>
      <c r="H27" s="9"/>
      <c r="I27" s="9"/>
      <c r="J27" s="9">
        <v>5</v>
      </c>
      <c r="K27" s="9">
        <v>40</v>
      </c>
      <c r="L27" s="16">
        <f t="shared" ref="L27:L31" si="22">SUM(M27:R27)</f>
        <v>0</v>
      </c>
      <c r="M27" s="9"/>
      <c r="N27" s="9"/>
      <c r="O27" s="9"/>
      <c r="P27" s="9"/>
      <c r="Q27" s="9"/>
      <c r="R27" s="9"/>
      <c r="S27" s="9"/>
      <c r="T27" s="38">
        <f>SUM(U27:W27)</f>
        <v>0</v>
      </c>
      <c r="U27" s="9"/>
      <c r="V27" s="9"/>
      <c r="W27" s="9"/>
      <c r="X27" s="16">
        <f t="shared" si="19"/>
        <v>0</v>
      </c>
      <c r="Y27" s="38"/>
      <c r="Z27" s="38"/>
      <c r="AA27" s="16">
        <f t="shared" si="20"/>
        <v>0</v>
      </c>
      <c r="AB27" s="38">
        <f t="shared" ref="AB27:AB31" si="23">SUM(AC27:AG27)</f>
        <v>0</v>
      </c>
      <c r="AC27" s="9"/>
      <c r="AD27" s="9"/>
      <c r="AE27" s="9"/>
      <c r="AF27" s="9"/>
      <c r="AG27" s="9"/>
      <c r="AH27" s="38">
        <f t="shared" si="5"/>
        <v>0</v>
      </c>
      <c r="AI27" s="9"/>
      <c r="AJ27" s="9"/>
      <c r="AK27" s="9"/>
      <c r="AL27" s="9"/>
    </row>
    <row r="28" ht="16.5" spans="1:38">
      <c r="A28" s="22">
        <v>20</v>
      </c>
      <c r="B28" s="25" t="s">
        <v>63</v>
      </c>
      <c r="C28" s="15">
        <f t="shared" si="15"/>
        <v>0</v>
      </c>
      <c r="D28" s="16"/>
      <c r="E28" s="9"/>
      <c r="F28" s="9"/>
      <c r="G28" s="9"/>
      <c r="H28" s="9"/>
      <c r="I28" s="9"/>
      <c r="J28" s="9"/>
      <c r="K28" s="9"/>
      <c r="L28" s="16"/>
      <c r="M28" s="9"/>
      <c r="N28" s="9"/>
      <c r="O28" s="9"/>
      <c r="P28" s="9"/>
      <c r="Q28" s="9"/>
      <c r="R28" s="9"/>
      <c r="S28" s="9"/>
      <c r="T28" s="38"/>
      <c r="U28" s="9"/>
      <c r="V28" s="9"/>
      <c r="W28" s="9"/>
      <c r="X28" s="16">
        <f t="shared" si="19"/>
        <v>0</v>
      </c>
      <c r="Y28" s="38"/>
      <c r="Z28" s="38"/>
      <c r="AA28" s="16">
        <f t="shared" si="20"/>
        <v>10</v>
      </c>
      <c r="AB28" s="38"/>
      <c r="AC28" s="9"/>
      <c r="AD28" s="9"/>
      <c r="AE28" s="9"/>
      <c r="AF28" s="9"/>
      <c r="AG28" s="9"/>
      <c r="AH28" s="38">
        <f t="shared" si="5"/>
        <v>10</v>
      </c>
      <c r="AI28" s="9"/>
      <c r="AJ28" s="9">
        <v>10</v>
      </c>
      <c r="AK28" s="9"/>
      <c r="AL28" s="9"/>
    </row>
    <row r="29" ht="16.5" spans="1:38">
      <c r="A29" s="22">
        <v>21</v>
      </c>
      <c r="B29" s="25" t="s">
        <v>64</v>
      </c>
      <c r="C29" s="15">
        <f t="shared" si="15"/>
        <v>15</v>
      </c>
      <c r="D29" s="16"/>
      <c r="E29" s="9"/>
      <c r="F29" s="9"/>
      <c r="G29" s="9"/>
      <c r="H29" s="9"/>
      <c r="I29" s="9"/>
      <c r="J29" s="9"/>
      <c r="K29" s="9"/>
      <c r="L29" s="16"/>
      <c r="M29" s="9"/>
      <c r="N29" s="9"/>
      <c r="O29" s="9"/>
      <c r="P29" s="9"/>
      <c r="Q29" s="9"/>
      <c r="R29" s="9"/>
      <c r="S29" s="9"/>
      <c r="T29" s="38"/>
      <c r="U29" s="9"/>
      <c r="V29" s="9"/>
      <c r="W29" s="9"/>
      <c r="X29" s="16">
        <f t="shared" si="19"/>
        <v>15</v>
      </c>
      <c r="Y29" s="38">
        <v>5</v>
      </c>
      <c r="Z29" s="38">
        <v>10</v>
      </c>
      <c r="AA29" s="16">
        <f t="shared" si="20"/>
        <v>20</v>
      </c>
      <c r="AB29" s="38"/>
      <c r="AC29" s="9"/>
      <c r="AD29" s="9"/>
      <c r="AE29" s="9"/>
      <c r="AF29" s="9"/>
      <c r="AG29" s="9"/>
      <c r="AH29" s="38">
        <f t="shared" si="5"/>
        <v>20</v>
      </c>
      <c r="AI29" s="9"/>
      <c r="AJ29" s="9">
        <v>20</v>
      </c>
      <c r="AK29" s="9"/>
      <c r="AL29" s="9"/>
    </row>
    <row r="30" ht="16.5" spans="1:38">
      <c r="A30" s="22">
        <v>22</v>
      </c>
      <c r="B30" s="25" t="s">
        <v>67</v>
      </c>
      <c r="C30" s="15">
        <f t="shared" si="15"/>
        <v>30</v>
      </c>
      <c r="D30" s="16"/>
      <c r="E30" s="9"/>
      <c r="F30" s="9"/>
      <c r="G30" s="9"/>
      <c r="H30" s="9"/>
      <c r="I30" s="9"/>
      <c r="J30" s="9"/>
      <c r="K30" s="9"/>
      <c r="L30" s="16">
        <f t="shared" si="22"/>
        <v>30</v>
      </c>
      <c r="M30" s="9">
        <v>20</v>
      </c>
      <c r="N30" s="9"/>
      <c r="O30" s="9">
        <v>10</v>
      </c>
      <c r="P30" s="9"/>
      <c r="Q30" s="9"/>
      <c r="R30" s="9"/>
      <c r="S30" s="9"/>
      <c r="T30" s="38"/>
      <c r="U30" s="9"/>
      <c r="V30" s="9"/>
      <c r="W30" s="9"/>
      <c r="X30" s="16">
        <f t="shared" si="19"/>
        <v>0</v>
      </c>
      <c r="Y30" s="38"/>
      <c r="Z30" s="38"/>
      <c r="AA30" s="16">
        <f t="shared" si="20"/>
        <v>40</v>
      </c>
      <c r="AB30" s="38">
        <f t="shared" si="23"/>
        <v>40</v>
      </c>
      <c r="AC30" s="9">
        <v>40</v>
      </c>
      <c r="AD30" s="9"/>
      <c r="AE30" s="9"/>
      <c r="AF30" s="9"/>
      <c r="AG30" s="9"/>
      <c r="AH30" s="38">
        <f t="shared" si="5"/>
        <v>0</v>
      </c>
      <c r="AI30" s="9"/>
      <c r="AJ30" s="9"/>
      <c r="AK30" s="9"/>
      <c r="AL30" s="9">
        <v>88</v>
      </c>
    </row>
    <row r="31" ht="16.5" spans="1:38">
      <c r="A31" s="22">
        <v>23</v>
      </c>
      <c r="B31" s="25" t="s">
        <v>286</v>
      </c>
      <c r="C31" s="15">
        <f t="shared" si="15"/>
        <v>0</v>
      </c>
      <c r="D31" s="16">
        <f>SUM(E31:K31)</f>
        <v>0</v>
      </c>
      <c r="E31" s="9"/>
      <c r="F31" s="9"/>
      <c r="G31" s="9"/>
      <c r="H31" s="9"/>
      <c r="I31" s="9"/>
      <c r="J31" s="9"/>
      <c r="K31" s="9"/>
      <c r="L31" s="16">
        <f t="shared" si="22"/>
        <v>0</v>
      </c>
      <c r="M31" s="9"/>
      <c r="N31" s="9"/>
      <c r="O31" s="9"/>
      <c r="P31" s="9"/>
      <c r="Q31" s="9"/>
      <c r="R31" s="9"/>
      <c r="S31" s="9"/>
      <c r="T31" s="38">
        <f>SUM(U31:W31)</f>
        <v>0</v>
      </c>
      <c r="U31" s="9"/>
      <c r="V31" s="9"/>
      <c r="W31" s="9"/>
      <c r="X31" s="16">
        <f t="shared" si="19"/>
        <v>0</v>
      </c>
      <c r="Y31" s="38"/>
      <c r="Z31" s="38"/>
      <c r="AA31" s="16">
        <f t="shared" si="20"/>
        <v>0</v>
      </c>
      <c r="AB31" s="38">
        <f t="shared" si="23"/>
        <v>0</v>
      </c>
      <c r="AC31" s="9"/>
      <c r="AD31" s="9"/>
      <c r="AE31" s="9"/>
      <c r="AF31" s="9"/>
      <c r="AG31" s="9"/>
      <c r="AH31" s="38">
        <f t="shared" si="5"/>
        <v>0</v>
      </c>
      <c r="AI31" s="9"/>
      <c r="AJ31" s="9"/>
      <c r="AK31" s="9"/>
      <c r="AL31" s="9">
        <v>55</v>
      </c>
    </row>
    <row r="32" ht="16.5" spans="1:38">
      <c r="A32" s="17" t="s">
        <v>351</v>
      </c>
      <c r="B32" s="26" t="s">
        <v>352</v>
      </c>
      <c r="C32" s="15">
        <f t="shared" si="15"/>
        <v>315</v>
      </c>
      <c r="D32" s="16">
        <f t="shared" ref="D32:W32" si="24">SUM(D33:D38)</f>
        <v>225</v>
      </c>
      <c r="E32" s="16">
        <f t="shared" si="24"/>
        <v>0</v>
      </c>
      <c r="F32" s="16">
        <f t="shared" si="24"/>
        <v>0</v>
      </c>
      <c r="G32" s="16">
        <f t="shared" si="24"/>
        <v>0</v>
      </c>
      <c r="H32" s="16">
        <f t="shared" si="24"/>
        <v>0</v>
      </c>
      <c r="I32" s="16">
        <f t="shared" si="24"/>
        <v>0</v>
      </c>
      <c r="J32" s="16">
        <f t="shared" si="24"/>
        <v>225</v>
      </c>
      <c r="K32" s="16">
        <f t="shared" si="24"/>
        <v>0</v>
      </c>
      <c r="L32" s="16">
        <f t="shared" si="24"/>
        <v>40</v>
      </c>
      <c r="M32" s="16">
        <f t="shared" si="24"/>
        <v>40</v>
      </c>
      <c r="N32" s="16">
        <f t="shared" si="24"/>
        <v>0</v>
      </c>
      <c r="O32" s="16">
        <f t="shared" si="24"/>
        <v>0</v>
      </c>
      <c r="P32" s="16">
        <f t="shared" si="24"/>
        <v>0</v>
      </c>
      <c r="Q32" s="16">
        <f t="shared" si="24"/>
        <v>0</v>
      </c>
      <c r="R32" s="16">
        <f t="shared" si="24"/>
        <v>0</v>
      </c>
      <c r="S32" s="16">
        <f t="shared" si="24"/>
        <v>0</v>
      </c>
      <c r="T32" s="16">
        <f t="shared" si="24"/>
        <v>0</v>
      </c>
      <c r="U32" s="16">
        <f t="shared" si="24"/>
        <v>0</v>
      </c>
      <c r="V32" s="16">
        <f t="shared" si="24"/>
        <v>0</v>
      </c>
      <c r="W32" s="16">
        <f t="shared" si="24"/>
        <v>0</v>
      </c>
      <c r="X32" s="16">
        <f t="shared" si="19"/>
        <v>50</v>
      </c>
      <c r="Y32" s="16">
        <f>SUM(Y33:Y38)</f>
        <v>50</v>
      </c>
      <c r="Z32" s="16"/>
      <c r="AA32" s="16">
        <f t="shared" si="20"/>
        <v>688</v>
      </c>
      <c r="AB32" s="16">
        <f t="shared" ref="AB32:AG32" si="25">SUM(AB33:AB38)</f>
        <v>688</v>
      </c>
      <c r="AC32" s="16">
        <f t="shared" si="25"/>
        <v>336</v>
      </c>
      <c r="AD32" s="16">
        <f t="shared" si="25"/>
        <v>2</v>
      </c>
      <c r="AE32" s="16">
        <f t="shared" si="25"/>
        <v>350</v>
      </c>
      <c r="AF32" s="16">
        <f t="shared" si="25"/>
        <v>0</v>
      </c>
      <c r="AG32" s="16">
        <f t="shared" si="25"/>
        <v>0</v>
      </c>
      <c r="AH32" s="38">
        <f t="shared" si="5"/>
        <v>0</v>
      </c>
      <c r="AI32" s="16">
        <f>SUM(AI33:AI38)</f>
        <v>0</v>
      </c>
      <c r="AJ32" s="16"/>
      <c r="AK32" s="16"/>
      <c r="AL32" s="16">
        <f>SUM(AL33:AL38)</f>
        <v>550</v>
      </c>
    </row>
    <row r="33" ht="16.5" spans="1:38">
      <c r="A33" s="22">
        <v>1</v>
      </c>
      <c r="B33" s="23" t="s">
        <v>71</v>
      </c>
      <c r="C33" s="15">
        <f t="shared" si="15"/>
        <v>265</v>
      </c>
      <c r="D33" s="16">
        <f t="shared" ref="D33:D38" si="26">SUM(E33:K33)</f>
        <v>225</v>
      </c>
      <c r="E33" s="9"/>
      <c r="F33" s="9"/>
      <c r="G33" s="9"/>
      <c r="H33" s="9"/>
      <c r="I33" s="9"/>
      <c r="J33" s="9">
        <v>225</v>
      </c>
      <c r="K33" s="9"/>
      <c r="L33" s="16">
        <f t="shared" ref="L33:L38" si="27">SUM(M33:R33)</f>
        <v>40</v>
      </c>
      <c r="M33" s="9">
        <v>40</v>
      </c>
      <c r="N33" s="9"/>
      <c r="O33" s="9"/>
      <c r="P33" s="9"/>
      <c r="Q33" s="9"/>
      <c r="R33" s="9"/>
      <c r="S33" s="9"/>
      <c r="T33" s="38">
        <f t="shared" ref="T33:T38" si="28">SUM(U33:W33)</f>
        <v>0</v>
      </c>
      <c r="U33" s="9"/>
      <c r="V33" s="9"/>
      <c r="W33" s="9"/>
      <c r="X33" s="16">
        <f t="shared" si="19"/>
        <v>0</v>
      </c>
      <c r="Y33" s="38"/>
      <c r="Z33" s="38"/>
      <c r="AA33" s="16">
        <f t="shared" si="20"/>
        <v>42</v>
      </c>
      <c r="AB33" s="38">
        <f t="shared" ref="AB33:AB38" si="29">SUM(AC33:AG33)</f>
        <v>42</v>
      </c>
      <c r="AC33" s="9">
        <v>20</v>
      </c>
      <c r="AD33" s="9">
        <v>2</v>
      </c>
      <c r="AE33" s="9">
        <v>20</v>
      </c>
      <c r="AF33" s="9"/>
      <c r="AG33" s="9"/>
      <c r="AH33" s="38">
        <f t="shared" si="5"/>
        <v>0</v>
      </c>
      <c r="AI33" s="9"/>
      <c r="AJ33" s="9"/>
      <c r="AK33" s="9"/>
      <c r="AL33" s="9"/>
    </row>
    <row r="34" ht="16.5" spans="1:38">
      <c r="A34" s="22">
        <v>2</v>
      </c>
      <c r="B34" s="23" t="s">
        <v>72</v>
      </c>
      <c r="C34" s="15">
        <f t="shared" si="15"/>
        <v>0</v>
      </c>
      <c r="D34" s="16">
        <f t="shared" si="26"/>
        <v>0</v>
      </c>
      <c r="E34" s="9"/>
      <c r="F34" s="9"/>
      <c r="G34" s="9"/>
      <c r="H34" s="9"/>
      <c r="I34" s="9"/>
      <c r="J34" s="9"/>
      <c r="K34" s="9"/>
      <c r="L34" s="16">
        <f t="shared" si="27"/>
        <v>0</v>
      </c>
      <c r="M34" s="9"/>
      <c r="N34" s="9"/>
      <c r="O34" s="9"/>
      <c r="P34" s="9"/>
      <c r="Q34" s="9"/>
      <c r="R34" s="9"/>
      <c r="S34" s="9"/>
      <c r="T34" s="38">
        <f t="shared" si="28"/>
        <v>0</v>
      </c>
      <c r="U34" s="9"/>
      <c r="V34" s="9"/>
      <c r="W34" s="9"/>
      <c r="X34" s="16">
        <f t="shared" si="19"/>
        <v>0</v>
      </c>
      <c r="Y34" s="38"/>
      <c r="Z34" s="38"/>
      <c r="AA34" s="16">
        <f t="shared" si="20"/>
        <v>110</v>
      </c>
      <c r="AB34" s="38">
        <f t="shared" si="29"/>
        <v>110</v>
      </c>
      <c r="AC34" s="9">
        <v>110</v>
      </c>
      <c r="AD34" s="9"/>
      <c r="AE34" s="9"/>
      <c r="AF34" s="9"/>
      <c r="AG34" s="33"/>
      <c r="AH34" s="38">
        <f t="shared" si="5"/>
        <v>0</v>
      </c>
      <c r="AI34" s="9"/>
      <c r="AJ34" s="9"/>
      <c r="AK34" s="9"/>
      <c r="AL34" s="9"/>
    </row>
    <row r="35" ht="16.5" spans="1:38">
      <c r="A35" s="22">
        <v>3</v>
      </c>
      <c r="B35" s="23" t="s">
        <v>73</v>
      </c>
      <c r="C35" s="15">
        <f t="shared" si="15"/>
        <v>0</v>
      </c>
      <c r="D35" s="16">
        <f t="shared" si="26"/>
        <v>0</v>
      </c>
      <c r="E35" s="9"/>
      <c r="F35" s="9"/>
      <c r="G35" s="9"/>
      <c r="H35" s="9"/>
      <c r="I35" s="9"/>
      <c r="J35" s="9"/>
      <c r="K35" s="9"/>
      <c r="L35" s="16">
        <f t="shared" si="27"/>
        <v>0</v>
      </c>
      <c r="M35" s="9"/>
      <c r="N35" s="9"/>
      <c r="O35" s="9"/>
      <c r="P35" s="9"/>
      <c r="Q35" s="9"/>
      <c r="R35" s="9"/>
      <c r="S35" s="9"/>
      <c r="T35" s="38">
        <f t="shared" si="28"/>
        <v>0</v>
      </c>
      <c r="U35" s="9"/>
      <c r="V35" s="9"/>
      <c r="W35" s="9"/>
      <c r="X35" s="16">
        <f t="shared" si="19"/>
        <v>0</v>
      </c>
      <c r="Y35" s="38"/>
      <c r="Z35" s="38"/>
      <c r="AA35" s="16">
        <f t="shared" si="20"/>
        <v>266</v>
      </c>
      <c r="AB35" s="38">
        <f t="shared" si="29"/>
        <v>266</v>
      </c>
      <c r="AC35" s="9">
        <v>26</v>
      </c>
      <c r="AD35" s="9"/>
      <c r="AE35" s="9">
        <v>240</v>
      </c>
      <c r="AF35" s="9"/>
      <c r="AG35" s="9"/>
      <c r="AH35" s="38">
        <f t="shared" si="5"/>
        <v>0</v>
      </c>
      <c r="AI35" s="9"/>
      <c r="AJ35" s="9"/>
      <c r="AK35" s="9"/>
      <c r="AL35" s="9"/>
    </row>
    <row r="36" ht="16.5" spans="1:38">
      <c r="A36" s="22">
        <v>4</v>
      </c>
      <c r="B36" s="23" t="s">
        <v>74</v>
      </c>
      <c r="C36" s="15">
        <f t="shared" si="15"/>
        <v>0</v>
      </c>
      <c r="D36" s="16">
        <f t="shared" si="26"/>
        <v>0</v>
      </c>
      <c r="E36" s="9"/>
      <c r="F36" s="9"/>
      <c r="G36" s="9"/>
      <c r="H36" s="9"/>
      <c r="I36" s="9"/>
      <c r="J36" s="9"/>
      <c r="K36" s="9"/>
      <c r="L36" s="16">
        <f t="shared" si="27"/>
        <v>0</v>
      </c>
      <c r="M36" s="9"/>
      <c r="N36" s="9"/>
      <c r="O36" s="9"/>
      <c r="P36" s="9"/>
      <c r="Q36" s="9"/>
      <c r="R36" s="9"/>
      <c r="S36" s="9"/>
      <c r="T36" s="38">
        <f t="shared" si="28"/>
        <v>0</v>
      </c>
      <c r="U36" s="9"/>
      <c r="V36" s="9"/>
      <c r="W36" s="9"/>
      <c r="X36" s="16">
        <f t="shared" si="19"/>
        <v>0</v>
      </c>
      <c r="Y36" s="38"/>
      <c r="Z36" s="38"/>
      <c r="AA36" s="16">
        <f t="shared" si="20"/>
        <v>130</v>
      </c>
      <c r="AB36" s="38">
        <f t="shared" si="29"/>
        <v>130</v>
      </c>
      <c r="AC36" s="9">
        <v>90</v>
      </c>
      <c r="AD36" s="9"/>
      <c r="AE36" s="9">
        <v>40</v>
      </c>
      <c r="AF36" s="9"/>
      <c r="AG36" s="9"/>
      <c r="AH36" s="38">
        <f t="shared" si="5"/>
        <v>0</v>
      </c>
      <c r="AI36" s="9"/>
      <c r="AJ36" s="9"/>
      <c r="AK36" s="9"/>
      <c r="AL36" s="9"/>
    </row>
    <row r="37" ht="16.5" spans="1:38">
      <c r="A37" s="22">
        <v>5</v>
      </c>
      <c r="B37" s="23" t="s">
        <v>75</v>
      </c>
      <c r="C37" s="15">
        <f t="shared" si="15"/>
        <v>0</v>
      </c>
      <c r="D37" s="16">
        <f t="shared" si="26"/>
        <v>0</v>
      </c>
      <c r="E37" s="9"/>
      <c r="F37" s="9"/>
      <c r="G37" s="9"/>
      <c r="H37" s="9"/>
      <c r="I37" s="9"/>
      <c r="J37" s="9"/>
      <c r="K37" s="9"/>
      <c r="L37" s="16">
        <f t="shared" si="27"/>
        <v>0</v>
      </c>
      <c r="M37" s="9"/>
      <c r="N37" s="9"/>
      <c r="O37" s="9"/>
      <c r="P37" s="9"/>
      <c r="Q37" s="9"/>
      <c r="R37" s="9"/>
      <c r="S37" s="9"/>
      <c r="T37" s="38">
        <f t="shared" si="28"/>
        <v>0</v>
      </c>
      <c r="U37" s="9"/>
      <c r="V37" s="9"/>
      <c r="W37" s="9"/>
      <c r="X37" s="16">
        <f t="shared" si="19"/>
        <v>0</v>
      </c>
      <c r="Y37" s="38"/>
      <c r="Z37" s="38"/>
      <c r="AA37" s="16">
        <f t="shared" si="20"/>
        <v>90</v>
      </c>
      <c r="AB37" s="38">
        <f t="shared" si="29"/>
        <v>90</v>
      </c>
      <c r="AC37" s="9">
        <v>90</v>
      </c>
      <c r="AD37" s="9"/>
      <c r="AE37" s="9"/>
      <c r="AF37" s="9"/>
      <c r="AG37" s="9"/>
      <c r="AH37" s="38">
        <f t="shared" si="5"/>
        <v>0</v>
      </c>
      <c r="AI37" s="9"/>
      <c r="AJ37" s="9"/>
      <c r="AK37" s="9"/>
      <c r="AL37" s="9"/>
    </row>
    <row r="38" ht="16.5" spans="1:38">
      <c r="A38" s="22">
        <v>6</v>
      </c>
      <c r="B38" s="23" t="s">
        <v>76</v>
      </c>
      <c r="C38" s="15">
        <f t="shared" si="15"/>
        <v>50</v>
      </c>
      <c r="D38" s="16">
        <f t="shared" si="26"/>
        <v>0</v>
      </c>
      <c r="E38" s="9"/>
      <c r="F38" s="9"/>
      <c r="G38" s="9"/>
      <c r="H38" s="9"/>
      <c r="I38" s="9"/>
      <c r="J38" s="9"/>
      <c r="K38" s="9"/>
      <c r="L38" s="16">
        <f t="shared" si="27"/>
        <v>0</v>
      </c>
      <c r="M38" s="9"/>
      <c r="N38" s="9"/>
      <c r="O38" s="9"/>
      <c r="P38" s="9"/>
      <c r="Q38" s="9"/>
      <c r="R38" s="9"/>
      <c r="S38" s="9"/>
      <c r="T38" s="38">
        <f t="shared" si="28"/>
        <v>0</v>
      </c>
      <c r="U38" s="9"/>
      <c r="V38" s="9"/>
      <c r="W38" s="9"/>
      <c r="X38" s="16">
        <f t="shared" si="19"/>
        <v>50</v>
      </c>
      <c r="Y38" s="38">
        <v>50</v>
      </c>
      <c r="Z38" s="38"/>
      <c r="AA38" s="16">
        <f t="shared" si="20"/>
        <v>50</v>
      </c>
      <c r="AB38" s="38">
        <f t="shared" si="29"/>
        <v>50</v>
      </c>
      <c r="AC38" s="9"/>
      <c r="AD38" s="9"/>
      <c r="AE38" s="9">
        <v>50</v>
      </c>
      <c r="AF38" s="9"/>
      <c r="AG38" s="9"/>
      <c r="AH38" s="38">
        <f t="shared" si="5"/>
        <v>0</v>
      </c>
      <c r="AI38" s="9"/>
      <c r="AJ38" s="9"/>
      <c r="AK38" s="9"/>
      <c r="AL38" s="9">
        <v>550</v>
      </c>
    </row>
    <row r="39" ht="16.5" spans="1:38">
      <c r="A39" s="17" t="s">
        <v>353</v>
      </c>
      <c r="B39" s="26" t="s">
        <v>354</v>
      </c>
      <c r="C39" s="15">
        <f t="shared" si="15"/>
        <v>104</v>
      </c>
      <c r="D39" s="16">
        <f t="shared" ref="D39:W39" si="30">SUM(D40:D44)</f>
        <v>64</v>
      </c>
      <c r="E39" s="16">
        <f t="shared" si="30"/>
        <v>0</v>
      </c>
      <c r="F39" s="16">
        <f t="shared" si="30"/>
        <v>0</v>
      </c>
      <c r="G39" s="16">
        <f t="shared" si="30"/>
        <v>0</v>
      </c>
      <c r="H39" s="16">
        <f t="shared" si="30"/>
        <v>0</v>
      </c>
      <c r="I39" s="16">
        <f t="shared" si="30"/>
        <v>0</v>
      </c>
      <c r="J39" s="16">
        <f t="shared" si="30"/>
        <v>64</v>
      </c>
      <c r="K39" s="16">
        <f t="shared" si="30"/>
        <v>0</v>
      </c>
      <c r="L39" s="16">
        <f t="shared" si="30"/>
        <v>40</v>
      </c>
      <c r="M39" s="16">
        <f t="shared" si="30"/>
        <v>20</v>
      </c>
      <c r="N39" s="16">
        <f t="shared" si="30"/>
        <v>0</v>
      </c>
      <c r="O39" s="16">
        <f t="shared" si="30"/>
        <v>0</v>
      </c>
      <c r="P39" s="16">
        <f t="shared" si="30"/>
        <v>20</v>
      </c>
      <c r="Q39" s="16">
        <f t="shared" si="30"/>
        <v>0</v>
      </c>
      <c r="R39" s="16">
        <f t="shared" si="30"/>
        <v>0</v>
      </c>
      <c r="S39" s="16">
        <f t="shared" si="30"/>
        <v>0</v>
      </c>
      <c r="T39" s="16">
        <f t="shared" si="30"/>
        <v>0</v>
      </c>
      <c r="U39" s="16">
        <f t="shared" si="30"/>
        <v>0</v>
      </c>
      <c r="V39" s="16">
        <f t="shared" si="30"/>
        <v>0</v>
      </c>
      <c r="W39" s="16">
        <f t="shared" si="30"/>
        <v>0</v>
      </c>
      <c r="X39" s="16">
        <f t="shared" si="19"/>
        <v>0</v>
      </c>
      <c r="Y39" s="16"/>
      <c r="Z39" s="16"/>
      <c r="AA39" s="16">
        <f t="shared" si="20"/>
        <v>100</v>
      </c>
      <c r="AB39" s="16">
        <f t="shared" ref="AB39:AG39" si="31">SUM(AB40:AB44)</f>
        <v>100</v>
      </c>
      <c r="AC39" s="16">
        <f t="shared" si="31"/>
        <v>100</v>
      </c>
      <c r="AD39" s="16">
        <f t="shared" si="31"/>
        <v>0</v>
      </c>
      <c r="AE39" s="16">
        <f t="shared" si="31"/>
        <v>0</v>
      </c>
      <c r="AF39" s="16">
        <f t="shared" si="31"/>
        <v>0</v>
      </c>
      <c r="AG39" s="16">
        <f t="shared" si="31"/>
        <v>0</v>
      </c>
      <c r="AH39" s="38">
        <f t="shared" ref="AH39:AH67" si="32">AI39+AJ39</f>
        <v>0</v>
      </c>
      <c r="AI39" s="16">
        <f>SUM(AI40:AI44)</f>
        <v>0</v>
      </c>
      <c r="AJ39" s="16"/>
      <c r="AK39" s="16"/>
      <c r="AL39" s="16">
        <f>SUM(AL40:AL44)</f>
        <v>0</v>
      </c>
    </row>
    <row r="40" ht="16.5" spans="1:38">
      <c r="A40" s="22">
        <v>1</v>
      </c>
      <c r="B40" s="23" t="s">
        <v>79</v>
      </c>
      <c r="C40" s="15">
        <f t="shared" ref="C40:C71" si="33">D40+L40+S40+T40+X40</f>
        <v>76</v>
      </c>
      <c r="D40" s="16">
        <f t="shared" ref="D40:D44" si="34">SUM(E40:K40)</f>
        <v>56</v>
      </c>
      <c r="E40" s="9"/>
      <c r="F40" s="9"/>
      <c r="G40" s="9"/>
      <c r="H40" s="9"/>
      <c r="I40" s="9"/>
      <c r="J40" s="9">
        <v>56</v>
      </c>
      <c r="K40" s="9"/>
      <c r="L40" s="16">
        <f t="shared" ref="L40:L44" si="35">SUM(M40:R40)</f>
        <v>20</v>
      </c>
      <c r="M40" s="9"/>
      <c r="N40" s="9"/>
      <c r="O40" s="9"/>
      <c r="P40" s="9">
        <v>20</v>
      </c>
      <c r="Q40" s="9"/>
      <c r="R40" s="9"/>
      <c r="S40" s="9"/>
      <c r="T40" s="38">
        <f t="shared" ref="T40:T44" si="36">SUM(U40:W40)</f>
        <v>0</v>
      </c>
      <c r="U40" s="9"/>
      <c r="V40" s="9"/>
      <c r="W40" s="9"/>
      <c r="X40" s="16">
        <f t="shared" ref="X40:X71" si="37">Y40+Z40</f>
        <v>0</v>
      </c>
      <c r="Y40" s="38"/>
      <c r="Z40" s="38"/>
      <c r="AA40" s="16">
        <f t="shared" ref="AA40:AA71" si="38">AB40+AH40+AK40</f>
        <v>40</v>
      </c>
      <c r="AB40" s="38">
        <f t="shared" ref="AB40:AB44" si="39">SUM(AC40:AG40)</f>
        <v>40</v>
      </c>
      <c r="AC40" s="9">
        <v>40</v>
      </c>
      <c r="AD40" s="10"/>
      <c r="AE40" s="9"/>
      <c r="AF40" s="14"/>
      <c r="AG40" s="9"/>
      <c r="AH40" s="38">
        <f t="shared" si="32"/>
        <v>0</v>
      </c>
      <c r="AI40" s="9"/>
      <c r="AJ40" s="9"/>
      <c r="AK40" s="9"/>
      <c r="AL40" s="9"/>
    </row>
    <row r="41" ht="16.5" spans="1:38">
      <c r="A41" s="22">
        <v>2</v>
      </c>
      <c r="B41" s="23" t="s">
        <v>80</v>
      </c>
      <c r="C41" s="15">
        <f t="shared" si="33"/>
        <v>0</v>
      </c>
      <c r="D41" s="16">
        <f t="shared" si="34"/>
        <v>0</v>
      </c>
      <c r="E41" s="9"/>
      <c r="F41" s="9"/>
      <c r="G41" s="9"/>
      <c r="H41" s="9"/>
      <c r="I41" s="9"/>
      <c r="J41" s="9"/>
      <c r="K41" s="9"/>
      <c r="L41" s="16">
        <f t="shared" si="35"/>
        <v>0</v>
      </c>
      <c r="M41" s="9"/>
      <c r="N41" s="9"/>
      <c r="O41" s="9"/>
      <c r="P41" s="9"/>
      <c r="Q41" s="9"/>
      <c r="R41" s="9"/>
      <c r="S41" s="9"/>
      <c r="T41" s="38">
        <f t="shared" si="36"/>
        <v>0</v>
      </c>
      <c r="U41" s="9"/>
      <c r="V41" s="9"/>
      <c r="W41" s="9"/>
      <c r="X41" s="16">
        <f t="shared" si="37"/>
        <v>0</v>
      </c>
      <c r="Y41" s="38"/>
      <c r="Z41" s="38"/>
      <c r="AA41" s="16">
        <f t="shared" si="38"/>
        <v>40</v>
      </c>
      <c r="AB41" s="38">
        <f t="shared" si="39"/>
        <v>40</v>
      </c>
      <c r="AC41" s="9">
        <v>40</v>
      </c>
      <c r="AD41" s="10"/>
      <c r="AE41" s="9"/>
      <c r="AF41" s="14"/>
      <c r="AG41" s="9"/>
      <c r="AH41" s="38">
        <f t="shared" si="32"/>
        <v>0</v>
      </c>
      <c r="AI41" s="9"/>
      <c r="AJ41" s="9"/>
      <c r="AK41" s="9"/>
      <c r="AL41" s="9"/>
    </row>
    <row r="42" ht="16.5" spans="1:38">
      <c r="A42" s="22">
        <v>3</v>
      </c>
      <c r="B42" s="23" t="s">
        <v>81</v>
      </c>
      <c r="C42" s="15">
        <f t="shared" si="33"/>
        <v>0</v>
      </c>
      <c r="D42" s="16">
        <f t="shared" si="34"/>
        <v>0</v>
      </c>
      <c r="E42" s="9"/>
      <c r="F42" s="9"/>
      <c r="G42" s="9"/>
      <c r="H42" s="9"/>
      <c r="I42" s="9"/>
      <c r="J42" s="9"/>
      <c r="K42" s="9"/>
      <c r="L42" s="16">
        <f t="shared" si="35"/>
        <v>0</v>
      </c>
      <c r="M42" s="9"/>
      <c r="N42" s="9"/>
      <c r="O42" s="9"/>
      <c r="P42" s="9"/>
      <c r="Q42" s="9"/>
      <c r="R42" s="9"/>
      <c r="S42" s="9"/>
      <c r="T42" s="38">
        <f t="shared" si="36"/>
        <v>0</v>
      </c>
      <c r="U42" s="9"/>
      <c r="V42" s="9"/>
      <c r="W42" s="9"/>
      <c r="X42" s="16">
        <f t="shared" si="37"/>
        <v>0</v>
      </c>
      <c r="Y42" s="38"/>
      <c r="Z42" s="38"/>
      <c r="AA42" s="16">
        <f t="shared" si="38"/>
        <v>20</v>
      </c>
      <c r="AB42" s="38">
        <f t="shared" si="39"/>
        <v>20</v>
      </c>
      <c r="AC42" s="9">
        <v>20</v>
      </c>
      <c r="AD42" s="10"/>
      <c r="AE42" s="9"/>
      <c r="AF42" s="14"/>
      <c r="AG42" s="9"/>
      <c r="AH42" s="38">
        <f t="shared" si="32"/>
        <v>0</v>
      </c>
      <c r="AI42" s="9"/>
      <c r="AJ42" s="9"/>
      <c r="AK42" s="9"/>
      <c r="AL42" s="9"/>
    </row>
    <row r="43" ht="16.5" spans="1:38">
      <c r="A43" s="22">
        <v>4</v>
      </c>
      <c r="B43" s="23" t="s">
        <v>82</v>
      </c>
      <c r="C43" s="15">
        <f t="shared" si="33"/>
        <v>8</v>
      </c>
      <c r="D43" s="16">
        <f t="shared" si="34"/>
        <v>8</v>
      </c>
      <c r="E43" s="9"/>
      <c r="F43" s="9"/>
      <c r="G43" s="9"/>
      <c r="H43" s="9"/>
      <c r="I43" s="9"/>
      <c r="J43" s="9">
        <v>8</v>
      </c>
      <c r="K43" s="9"/>
      <c r="L43" s="16">
        <f t="shared" si="35"/>
        <v>0</v>
      </c>
      <c r="M43" s="9"/>
      <c r="N43" s="9"/>
      <c r="O43" s="9"/>
      <c r="P43" s="9"/>
      <c r="Q43" s="9"/>
      <c r="R43" s="9"/>
      <c r="S43" s="9"/>
      <c r="T43" s="38">
        <f t="shared" si="36"/>
        <v>0</v>
      </c>
      <c r="U43" s="9"/>
      <c r="V43" s="9"/>
      <c r="W43" s="9"/>
      <c r="X43" s="16">
        <f t="shared" si="37"/>
        <v>0</v>
      </c>
      <c r="Y43" s="38"/>
      <c r="Z43" s="38"/>
      <c r="AA43" s="16">
        <f t="shared" si="38"/>
        <v>0</v>
      </c>
      <c r="AB43" s="38">
        <f t="shared" si="39"/>
        <v>0</v>
      </c>
      <c r="AC43" s="9"/>
      <c r="AD43" s="9"/>
      <c r="AE43" s="9"/>
      <c r="AF43" s="9"/>
      <c r="AG43" s="9"/>
      <c r="AH43" s="38">
        <f t="shared" si="32"/>
        <v>0</v>
      </c>
      <c r="AI43" s="9"/>
      <c r="AJ43" s="9"/>
      <c r="AK43" s="9"/>
      <c r="AL43" s="9"/>
    </row>
    <row r="44" ht="16.5" spans="1:38">
      <c r="A44" s="22">
        <v>5</v>
      </c>
      <c r="B44" s="23" t="s">
        <v>83</v>
      </c>
      <c r="C44" s="15">
        <f t="shared" si="33"/>
        <v>20</v>
      </c>
      <c r="D44" s="16">
        <f t="shared" si="34"/>
        <v>0</v>
      </c>
      <c r="E44" s="9"/>
      <c r="F44" s="9"/>
      <c r="G44" s="9"/>
      <c r="H44" s="9"/>
      <c r="I44" s="9"/>
      <c r="J44" s="9"/>
      <c r="K44" s="9"/>
      <c r="L44" s="16">
        <f t="shared" si="35"/>
        <v>20</v>
      </c>
      <c r="M44" s="9">
        <v>20</v>
      </c>
      <c r="N44" s="9"/>
      <c r="O44" s="9"/>
      <c r="P44" s="9"/>
      <c r="Q44" s="9"/>
      <c r="R44" s="9"/>
      <c r="S44" s="9"/>
      <c r="T44" s="38">
        <f t="shared" si="36"/>
        <v>0</v>
      </c>
      <c r="U44" s="9"/>
      <c r="V44" s="9"/>
      <c r="W44" s="9"/>
      <c r="X44" s="16">
        <f t="shared" si="37"/>
        <v>0</v>
      </c>
      <c r="Y44" s="38"/>
      <c r="Z44" s="38"/>
      <c r="AA44" s="16">
        <f t="shared" si="38"/>
        <v>0</v>
      </c>
      <c r="AB44" s="38">
        <f t="shared" si="39"/>
        <v>0</v>
      </c>
      <c r="AC44" s="9"/>
      <c r="AD44" s="9"/>
      <c r="AE44" s="9"/>
      <c r="AF44" s="9"/>
      <c r="AG44" s="9"/>
      <c r="AH44" s="38">
        <f t="shared" si="32"/>
        <v>0</v>
      </c>
      <c r="AI44" s="9"/>
      <c r="AJ44" s="9"/>
      <c r="AK44" s="9"/>
      <c r="AL44" s="9"/>
    </row>
    <row r="45" ht="16.5" spans="1:38">
      <c r="A45" s="17" t="s">
        <v>355</v>
      </c>
      <c r="B45" s="27" t="s">
        <v>356</v>
      </c>
      <c r="C45" s="15">
        <f t="shared" si="33"/>
        <v>809</v>
      </c>
      <c r="D45" s="16">
        <f t="shared" ref="D45:W45" si="40">SUM(D46:D52)</f>
        <v>79</v>
      </c>
      <c r="E45" s="16">
        <f t="shared" si="40"/>
        <v>0</v>
      </c>
      <c r="F45" s="16">
        <f t="shared" si="40"/>
        <v>0</v>
      </c>
      <c r="G45" s="16">
        <f t="shared" si="40"/>
        <v>0</v>
      </c>
      <c r="H45" s="16">
        <f t="shared" si="40"/>
        <v>0</v>
      </c>
      <c r="I45" s="16">
        <f t="shared" si="40"/>
        <v>0</v>
      </c>
      <c r="J45" s="16">
        <f t="shared" si="40"/>
        <v>79</v>
      </c>
      <c r="K45" s="16">
        <f t="shared" si="40"/>
        <v>0</v>
      </c>
      <c r="L45" s="16">
        <f t="shared" si="40"/>
        <v>50</v>
      </c>
      <c r="M45" s="16">
        <f t="shared" si="40"/>
        <v>20</v>
      </c>
      <c r="N45" s="16">
        <f t="shared" si="40"/>
        <v>0</v>
      </c>
      <c r="O45" s="16">
        <f t="shared" si="40"/>
        <v>10</v>
      </c>
      <c r="P45" s="16">
        <f t="shared" si="40"/>
        <v>20</v>
      </c>
      <c r="Q45" s="16">
        <f t="shared" si="40"/>
        <v>0</v>
      </c>
      <c r="R45" s="16">
        <f t="shared" si="40"/>
        <v>0</v>
      </c>
      <c r="S45" s="16">
        <f t="shared" si="40"/>
        <v>680</v>
      </c>
      <c r="T45" s="16">
        <f t="shared" si="40"/>
        <v>0</v>
      </c>
      <c r="U45" s="16">
        <f t="shared" si="40"/>
        <v>0</v>
      </c>
      <c r="V45" s="16">
        <f t="shared" si="40"/>
        <v>0</v>
      </c>
      <c r="W45" s="16">
        <f t="shared" si="40"/>
        <v>0</v>
      </c>
      <c r="X45" s="16">
        <f t="shared" si="37"/>
        <v>0</v>
      </c>
      <c r="Y45" s="16"/>
      <c r="Z45" s="16"/>
      <c r="AA45" s="16">
        <f t="shared" si="38"/>
        <v>195</v>
      </c>
      <c r="AB45" s="16">
        <f t="shared" ref="AB45:AG45" si="41">SUM(AB46:AB52)</f>
        <v>195</v>
      </c>
      <c r="AC45" s="16">
        <f t="shared" si="41"/>
        <v>195</v>
      </c>
      <c r="AD45" s="16">
        <f t="shared" si="41"/>
        <v>0</v>
      </c>
      <c r="AE45" s="16">
        <f t="shared" si="41"/>
        <v>0</v>
      </c>
      <c r="AF45" s="16">
        <f t="shared" si="41"/>
        <v>0</v>
      </c>
      <c r="AG45" s="16">
        <f t="shared" si="41"/>
        <v>0</v>
      </c>
      <c r="AH45" s="38">
        <f t="shared" si="32"/>
        <v>0</v>
      </c>
      <c r="AI45" s="16">
        <f>SUM(AI46:AI52)</f>
        <v>0</v>
      </c>
      <c r="AJ45" s="16"/>
      <c r="AK45" s="16"/>
      <c r="AL45" s="16">
        <f>SUM(AL46:AL52)</f>
        <v>0</v>
      </c>
    </row>
    <row r="46" ht="16.5" spans="1:38">
      <c r="A46" s="22">
        <v>1</v>
      </c>
      <c r="B46" s="23" t="s">
        <v>86</v>
      </c>
      <c r="C46" s="15">
        <f t="shared" si="33"/>
        <v>189</v>
      </c>
      <c r="D46" s="16">
        <f t="shared" ref="D46:D53" si="42">SUM(E46:K46)</f>
        <v>79</v>
      </c>
      <c r="E46" s="16"/>
      <c r="F46" s="16"/>
      <c r="G46" s="16"/>
      <c r="H46" s="16"/>
      <c r="I46" s="16"/>
      <c r="J46" s="16">
        <v>79</v>
      </c>
      <c r="K46" s="16"/>
      <c r="L46" s="16">
        <f t="shared" ref="L46:L53" si="43">SUM(M46:R46)</f>
        <v>50</v>
      </c>
      <c r="M46" s="16">
        <v>20</v>
      </c>
      <c r="N46" s="16"/>
      <c r="O46" s="16">
        <v>10</v>
      </c>
      <c r="P46" s="16">
        <v>20</v>
      </c>
      <c r="Q46" s="16"/>
      <c r="R46" s="16"/>
      <c r="S46" s="16">
        <v>60</v>
      </c>
      <c r="T46" s="38">
        <f t="shared" ref="T46:T53" si="44">SUM(U46:W46)</f>
        <v>0</v>
      </c>
      <c r="U46" s="16"/>
      <c r="V46" s="16"/>
      <c r="W46" s="16"/>
      <c r="X46" s="16">
        <f t="shared" si="37"/>
        <v>0</v>
      </c>
      <c r="Y46" s="38"/>
      <c r="Z46" s="38"/>
      <c r="AA46" s="16">
        <f t="shared" si="38"/>
        <v>155</v>
      </c>
      <c r="AB46" s="38">
        <f t="shared" ref="AB46:AB53" si="45">SUM(AC46:AG46)</f>
        <v>155</v>
      </c>
      <c r="AC46" s="16">
        <v>155</v>
      </c>
      <c r="AD46" s="16"/>
      <c r="AE46" s="16"/>
      <c r="AF46" s="16"/>
      <c r="AG46" s="16"/>
      <c r="AH46" s="38">
        <f t="shared" si="32"/>
        <v>0</v>
      </c>
      <c r="AI46" s="16"/>
      <c r="AJ46" s="16"/>
      <c r="AK46" s="16"/>
      <c r="AL46" s="16"/>
    </row>
    <row r="47" ht="16.5" spans="1:38">
      <c r="A47" s="22">
        <v>2</v>
      </c>
      <c r="B47" s="23" t="s">
        <v>87</v>
      </c>
      <c r="C47" s="15">
        <f t="shared" si="33"/>
        <v>150</v>
      </c>
      <c r="D47" s="16">
        <f t="shared" si="42"/>
        <v>0</v>
      </c>
      <c r="E47" s="16"/>
      <c r="F47" s="16"/>
      <c r="G47" s="16"/>
      <c r="H47" s="16"/>
      <c r="I47" s="16"/>
      <c r="J47" s="16"/>
      <c r="K47" s="16"/>
      <c r="L47" s="16">
        <f t="shared" si="43"/>
        <v>0</v>
      </c>
      <c r="M47" s="16"/>
      <c r="N47" s="16"/>
      <c r="O47" s="16"/>
      <c r="P47" s="16"/>
      <c r="Q47" s="16"/>
      <c r="R47" s="16"/>
      <c r="S47" s="16">
        <v>150</v>
      </c>
      <c r="T47" s="38">
        <f t="shared" si="44"/>
        <v>0</v>
      </c>
      <c r="U47" s="16"/>
      <c r="V47" s="16"/>
      <c r="W47" s="16"/>
      <c r="X47" s="16">
        <f t="shared" si="37"/>
        <v>0</v>
      </c>
      <c r="Y47" s="38"/>
      <c r="Z47" s="38"/>
      <c r="AA47" s="16">
        <f t="shared" si="38"/>
        <v>40</v>
      </c>
      <c r="AB47" s="38">
        <f t="shared" si="45"/>
        <v>40</v>
      </c>
      <c r="AC47" s="16">
        <v>40</v>
      </c>
      <c r="AD47" s="16"/>
      <c r="AE47" s="16"/>
      <c r="AF47" s="16"/>
      <c r="AG47" s="16"/>
      <c r="AH47" s="38">
        <f t="shared" si="32"/>
        <v>0</v>
      </c>
      <c r="AI47" s="16"/>
      <c r="AJ47" s="16"/>
      <c r="AK47" s="16"/>
      <c r="AL47" s="16"/>
    </row>
    <row r="48" ht="16.5" spans="1:38">
      <c r="A48" s="22">
        <v>3</v>
      </c>
      <c r="B48" s="25" t="s">
        <v>88</v>
      </c>
      <c r="C48" s="15">
        <f t="shared" si="33"/>
        <v>260</v>
      </c>
      <c r="D48" s="16">
        <f t="shared" si="42"/>
        <v>0</v>
      </c>
      <c r="E48" s="16"/>
      <c r="F48" s="16"/>
      <c r="G48" s="16"/>
      <c r="H48" s="16"/>
      <c r="I48" s="16"/>
      <c r="J48" s="16"/>
      <c r="K48" s="16"/>
      <c r="L48" s="16">
        <f t="shared" si="43"/>
        <v>0</v>
      </c>
      <c r="M48" s="16"/>
      <c r="N48" s="16"/>
      <c r="O48" s="16"/>
      <c r="P48" s="16"/>
      <c r="Q48" s="16"/>
      <c r="R48" s="16"/>
      <c r="S48" s="16">
        <v>260</v>
      </c>
      <c r="T48" s="38">
        <f t="shared" si="44"/>
        <v>0</v>
      </c>
      <c r="U48" s="16"/>
      <c r="V48" s="16"/>
      <c r="W48" s="16"/>
      <c r="X48" s="16">
        <f t="shared" si="37"/>
        <v>0</v>
      </c>
      <c r="Y48" s="38"/>
      <c r="Z48" s="38"/>
      <c r="AA48" s="16">
        <f t="shared" si="38"/>
        <v>0</v>
      </c>
      <c r="AB48" s="38">
        <f t="shared" si="45"/>
        <v>0</v>
      </c>
      <c r="AC48" s="16"/>
      <c r="AD48" s="16"/>
      <c r="AE48" s="16"/>
      <c r="AF48" s="16"/>
      <c r="AG48" s="16"/>
      <c r="AH48" s="38">
        <f t="shared" si="32"/>
        <v>0</v>
      </c>
      <c r="AI48" s="16"/>
      <c r="AJ48" s="16"/>
      <c r="AK48" s="16"/>
      <c r="AL48" s="16"/>
    </row>
    <row r="49" ht="16.5" spans="1:38">
      <c r="A49" s="22">
        <v>4</v>
      </c>
      <c r="B49" s="25" t="s">
        <v>89</v>
      </c>
      <c r="C49" s="15">
        <f t="shared" si="33"/>
        <v>20</v>
      </c>
      <c r="D49" s="16">
        <f t="shared" si="42"/>
        <v>0</v>
      </c>
      <c r="E49" s="16"/>
      <c r="F49" s="16"/>
      <c r="G49" s="16"/>
      <c r="H49" s="16"/>
      <c r="I49" s="16"/>
      <c r="J49" s="16"/>
      <c r="K49" s="16"/>
      <c r="L49" s="16">
        <f t="shared" si="43"/>
        <v>0</v>
      </c>
      <c r="M49" s="16"/>
      <c r="N49" s="16"/>
      <c r="O49" s="16"/>
      <c r="P49" s="16"/>
      <c r="Q49" s="16"/>
      <c r="R49" s="16"/>
      <c r="S49" s="16">
        <v>20</v>
      </c>
      <c r="T49" s="38">
        <f t="shared" si="44"/>
        <v>0</v>
      </c>
      <c r="U49" s="16"/>
      <c r="V49" s="16"/>
      <c r="W49" s="16"/>
      <c r="X49" s="16">
        <f t="shared" si="37"/>
        <v>0</v>
      </c>
      <c r="Y49" s="38"/>
      <c r="Z49" s="38"/>
      <c r="AA49" s="16">
        <f t="shared" si="38"/>
        <v>0</v>
      </c>
      <c r="AB49" s="38">
        <f t="shared" si="45"/>
        <v>0</v>
      </c>
      <c r="AC49" s="16"/>
      <c r="AD49" s="16"/>
      <c r="AE49" s="16"/>
      <c r="AF49" s="16"/>
      <c r="AG49" s="16"/>
      <c r="AH49" s="38">
        <f t="shared" si="32"/>
        <v>0</v>
      </c>
      <c r="AI49" s="16"/>
      <c r="AJ49" s="16"/>
      <c r="AK49" s="16"/>
      <c r="AL49" s="16"/>
    </row>
    <row r="50" ht="16.5" spans="1:38">
      <c r="A50" s="22">
        <v>5</v>
      </c>
      <c r="B50" s="25" t="s">
        <v>93</v>
      </c>
      <c r="C50" s="15">
        <f t="shared" si="33"/>
        <v>30</v>
      </c>
      <c r="D50" s="16">
        <f t="shared" si="42"/>
        <v>0</v>
      </c>
      <c r="E50" s="16"/>
      <c r="F50" s="16"/>
      <c r="G50" s="16"/>
      <c r="H50" s="16"/>
      <c r="I50" s="16"/>
      <c r="J50" s="16"/>
      <c r="K50" s="16"/>
      <c r="L50" s="16">
        <f t="shared" si="43"/>
        <v>0</v>
      </c>
      <c r="M50" s="16"/>
      <c r="N50" s="16"/>
      <c r="O50" s="16"/>
      <c r="P50" s="16"/>
      <c r="Q50" s="16"/>
      <c r="R50" s="16"/>
      <c r="S50" s="16">
        <v>30</v>
      </c>
      <c r="T50" s="38">
        <f t="shared" si="44"/>
        <v>0</v>
      </c>
      <c r="U50" s="16"/>
      <c r="V50" s="16"/>
      <c r="W50" s="16"/>
      <c r="X50" s="16">
        <f t="shared" si="37"/>
        <v>0</v>
      </c>
      <c r="Y50" s="38"/>
      <c r="Z50" s="38"/>
      <c r="AA50" s="16">
        <f t="shared" si="38"/>
        <v>0</v>
      </c>
      <c r="AB50" s="38">
        <f t="shared" si="45"/>
        <v>0</v>
      </c>
      <c r="AC50" s="16"/>
      <c r="AD50" s="16"/>
      <c r="AE50" s="16"/>
      <c r="AF50" s="16"/>
      <c r="AG50" s="16"/>
      <c r="AH50" s="38">
        <f t="shared" si="32"/>
        <v>0</v>
      </c>
      <c r="AI50" s="16"/>
      <c r="AJ50" s="16"/>
      <c r="AK50" s="16"/>
      <c r="AL50" s="16"/>
    </row>
    <row r="51" ht="16.5" spans="1:38">
      <c r="A51" s="22">
        <v>6</v>
      </c>
      <c r="B51" s="25" t="s">
        <v>90</v>
      </c>
      <c r="C51" s="15">
        <f t="shared" si="33"/>
        <v>40</v>
      </c>
      <c r="D51" s="16">
        <f t="shared" si="42"/>
        <v>0</v>
      </c>
      <c r="E51" s="16"/>
      <c r="F51" s="16"/>
      <c r="G51" s="16"/>
      <c r="H51" s="16"/>
      <c r="I51" s="16"/>
      <c r="J51" s="16"/>
      <c r="K51" s="16"/>
      <c r="L51" s="16">
        <f t="shared" si="43"/>
        <v>0</v>
      </c>
      <c r="M51" s="16"/>
      <c r="N51" s="16"/>
      <c r="O51" s="16"/>
      <c r="P51" s="16"/>
      <c r="Q51" s="16"/>
      <c r="R51" s="16"/>
      <c r="S51" s="16">
        <v>40</v>
      </c>
      <c r="T51" s="38">
        <f t="shared" si="44"/>
        <v>0</v>
      </c>
      <c r="U51" s="16"/>
      <c r="V51" s="16"/>
      <c r="W51" s="16"/>
      <c r="X51" s="16">
        <f t="shared" si="37"/>
        <v>0</v>
      </c>
      <c r="Y51" s="38"/>
      <c r="Z51" s="38"/>
      <c r="AA51" s="16">
        <f t="shared" si="38"/>
        <v>0</v>
      </c>
      <c r="AB51" s="38">
        <f t="shared" si="45"/>
        <v>0</v>
      </c>
      <c r="AC51" s="16"/>
      <c r="AD51" s="16"/>
      <c r="AE51" s="16"/>
      <c r="AF51" s="16"/>
      <c r="AG51" s="16"/>
      <c r="AH51" s="38">
        <f t="shared" si="32"/>
        <v>0</v>
      </c>
      <c r="AI51" s="16"/>
      <c r="AJ51" s="16"/>
      <c r="AK51" s="16"/>
      <c r="AL51" s="16"/>
    </row>
    <row r="52" ht="16.5" spans="1:38">
      <c r="A52" s="22">
        <v>7</v>
      </c>
      <c r="B52" s="25" t="s">
        <v>91</v>
      </c>
      <c r="C52" s="15">
        <f t="shared" si="33"/>
        <v>120</v>
      </c>
      <c r="D52" s="16">
        <f t="shared" si="42"/>
        <v>0</v>
      </c>
      <c r="E52" s="16"/>
      <c r="F52" s="16"/>
      <c r="G52" s="16"/>
      <c r="H52" s="16"/>
      <c r="I52" s="16"/>
      <c r="J52" s="16"/>
      <c r="K52" s="16"/>
      <c r="L52" s="16">
        <f t="shared" si="43"/>
        <v>0</v>
      </c>
      <c r="M52" s="16"/>
      <c r="N52" s="16"/>
      <c r="O52" s="16"/>
      <c r="P52" s="16"/>
      <c r="Q52" s="16"/>
      <c r="R52" s="16"/>
      <c r="S52" s="16">
        <v>120</v>
      </c>
      <c r="T52" s="38">
        <f t="shared" si="44"/>
        <v>0</v>
      </c>
      <c r="U52" s="16"/>
      <c r="V52" s="16"/>
      <c r="W52" s="16"/>
      <c r="X52" s="16">
        <f t="shared" si="37"/>
        <v>0</v>
      </c>
      <c r="Y52" s="38"/>
      <c r="Z52" s="38"/>
      <c r="AA52" s="16">
        <f t="shared" si="38"/>
        <v>0</v>
      </c>
      <c r="AB52" s="38">
        <f t="shared" si="45"/>
        <v>0</v>
      </c>
      <c r="AC52" s="16"/>
      <c r="AD52" s="16"/>
      <c r="AE52" s="16"/>
      <c r="AF52" s="16"/>
      <c r="AG52" s="16"/>
      <c r="AH52" s="38">
        <f t="shared" si="32"/>
        <v>0</v>
      </c>
      <c r="AI52" s="16"/>
      <c r="AJ52" s="16"/>
      <c r="AK52" s="16"/>
      <c r="AL52" s="16"/>
    </row>
    <row r="53" ht="16.5" spans="1:38">
      <c r="A53" s="17" t="s">
        <v>357</v>
      </c>
      <c r="B53" s="26" t="s">
        <v>358</v>
      </c>
      <c r="C53" s="15">
        <f t="shared" si="33"/>
        <v>200</v>
      </c>
      <c r="D53" s="16">
        <f t="shared" si="42"/>
        <v>200</v>
      </c>
      <c r="E53" s="16"/>
      <c r="F53" s="16"/>
      <c r="G53" s="16"/>
      <c r="H53" s="16">
        <v>200</v>
      </c>
      <c r="I53" s="16"/>
      <c r="J53" s="16"/>
      <c r="K53" s="16"/>
      <c r="L53" s="16">
        <f t="shared" si="43"/>
        <v>0</v>
      </c>
      <c r="M53" s="16"/>
      <c r="N53" s="16"/>
      <c r="O53" s="16"/>
      <c r="P53" s="16"/>
      <c r="Q53" s="16"/>
      <c r="R53" s="16"/>
      <c r="S53" s="16"/>
      <c r="T53" s="38">
        <f t="shared" si="44"/>
        <v>0</v>
      </c>
      <c r="U53" s="16"/>
      <c r="V53" s="16"/>
      <c r="W53" s="16"/>
      <c r="X53" s="16">
        <f t="shared" si="37"/>
        <v>0</v>
      </c>
      <c r="Y53" s="38"/>
      <c r="Z53" s="38"/>
      <c r="AA53" s="16">
        <f t="shared" si="38"/>
        <v>0</v>
      </c>
      <c r="AB53" s="38">
        <f t="shared" si="45"/>
        <v>0</v>
      </c>
      <c r="AC53" s="16"/>
      <c r="AD53" s="16"/>
      <c r="AE53" s="16"/>
      <c r="AF53" s="16"/>
      <c r="AG53" s="16"/>
      <c r="AH53" s="38">
        <f t="shared" si="32"/>
        <v>0</v>
      </c>
      <c r="AI53" s="16"/>
      <c r="AJ53" s="16"/>
      <c r="AK53" s="16"/>
      <c r="AL53" s="16"/>
    </row>
    <row r="54" ht="16.5" spans="1:38">
      <c r="A54" s="28" t="s">
        <v>359</v>
      </c>
      <c r="B54" s="27" t="s">
        <v>360</v>
      </c>
      <c r="C54" s="15">
        <f t="shared" si="33"/>
        <v>300</v>
      </c>
      <c r="D54" s="16">
        <f t="shared" ref="D54:W54" si="46">SUM(D55:D57)</f>
        <v>0</v>
      </c>
      <c r="E54" s="16">
        <f t="shared" si="46"/>
        <v>0</v>
      </c>
      <c r="F54" s="16">
        <f t="shared" si="46"/>
        <v>0</v>
      </c>
      <c r="G54" s="16">
        <f t="shared" si="46"/>
        <v>0</v>
      </c>
      <c r="H54" s="16">
        <f t="shared" si="46"/>
        <v>0</v>
      </c>
      <c r="I54" s="16">
        <f t="shared" si="46"/>
        <v>0</v>
      </c>
      <c r="J54" s="16">
        <f t="shared" si="46"/>
        <v>0</v>
      </c>
      <c r="K54" s="16">
        <f t="shared" si="46"/>
        <v>0</v>
      </c>
      <c r="L54" s="16">
        <f t="shared" si="46"/>
        <v>0</v>
      </c>
      <c r="M54" s="16">
        <f t="shared" si="46"/>
        <v>0</v>
      </c>
      <c r="N54" s="16">
        <f t="shared" si="46"/>
        <v>0</v>
      </c>
      <c r="O54" s="16">
        <f t="shared" si="46"/>
        <v>0</v>
      </c>
      <c r="P54" s="16">
        <f t="shared" si="46"/>
        <v>0</v>
      </c>
      <c r="Q54" s="16">
        <f t="shared" si="46"/>
        <v>0</v>
      </c>
      <c r="R54" s="16">
        <f t="shared" si="46"/>
        <v>0</v>
      </c>
      <c r="S54" s="16">
        <f t="shared" si="46"/>
        <v>300</v>
      </c>
      <c r="T54" s="16">
        <f t="shared" si="46"/>
        <v>0</v>
      </c>
      <c r="U54" s="16">
        <f t="shared" si="46"/>
        <v>0</v>
      </c>
      <c r="V54" s="16">
        <f t="shared" si="46"/>
        <v>0</v>
      </c>
      <c r="W54" s="16">
        <f t="shared" si="46"/>
        <v>0</v>
      </c>
      <c r="X54" s="16">
        <f t="shared" si="37"/>
        <v>0</v>
      </c>
      <c r="Y54" s="16"/>
      <c r="Z54" s="16"/>
      <c r="AA54" s="16">
        <f t="shared" si="38"/>
        <v>0</v>
      </c>
      <c r="AB54" s="16">
        <f t="shared" ref="AB54:AG54" si="47">SUM(AB55:AB57)</f>
        <v>0</v>
      </c>
      <c r="AC54" s="16">
        <f t="shared" si="47"/>
        <v>0</v>
      </c>
      <c r="AD54" s="16">
        <f t="shared" si="47"/>
        <v>0</v>
      </c>
      <c r="AE54" s="16">
        <f t="shared" si="47"/>
        <v>0</v>
      </c>
      <c r="AF54" s="16">
        <f t="shared" si="47"/>
        <v>0</v>
      </c>
      <c r="AG54" s="16">
        <f t="shared" si="47"/>
        <v>0</v>
      </c>
      <c r="AH54" s="38">
        <f t="shared" si="32"/>
        <v>0</v>
      </c>
      <c r="AI54" s="16">
        <f>SUM(AI55:AI57)</f>
        <v>0</v>
      </c>
      <c r="AJ54" s="16"/>
      <c r="AK54" s="16"/>
      <c r="AL54" s="16">
        <f>SUM(AL55:AL57)</f>
        <v>0</v>
      </c>
    </row>
    <row r="55" ht="16.5" spans="1:38">
      <c r="A55" s="22">
        <v>1</v>
      </c>
      <c r="B55" s="25" t="s">
        <v>98</v>
      </c>
      <c r="C55" s="15">
        <f t="shared" si="33"/>
        <v>200</v>
      </c>
      <c r="D55" s="16">
        <f t="shared" ref="D55:D57" si="48">SUM(E55:K55)</f>
        <v>0</v>
      </c>
      <c r="E55" s="16"/>
      <c r="F55" s="16"/>
      <c r="G55" s="16"/>
      <c r="H55" s="16"/>
      <c r="I55" s="16"/>
      <c r="J55" s="16"/>
      <c r="K55" s="16"/>
      <c r="L55" s="16">
        <f t="shared" ref="L55:L57" si="49">SUM(M55:R55)</f>
        <v>0</v>
      </c>
      <c r="M55" s="16"/>
      <c r="N55" s="16"/>
      <c r="O55" s="16"/>
      <c r="P55" s="16"/>
      <c r="Q55" s="16"/>
      <c r="R55" s="16"/>
      <c r="S55" s="16">
        <v>200</v>
      </c>
      <c r="T55" s="38">
        <f t="shared" ref="T55:T57" si="50">SUM(U55:W55)</f>
        <v>0</v>
      </c>
      <c r="U55" s="16"/>
      <c r="V55" s="16"/>
      <c r="W55" s="16"/>
      <c r="X55" s="16">
        <f t="shared" si="37"/>
        <v>0</v>
      </c>
      <c r="Y55" s="38"/>
      <c r="Z55" s="38"/>
      <c r="AA55" s="16">
        <f t="shared" si="38"/>
        <v>0</v>
      </c>
      <c r="AB55" s="38">
        <f t="shared" ref="AB55:AB57" si="51">SUM(AC55:AG55)</f>
        <v>0</v>
      </c>
      <c r="AC55" s="16"/>
      <c r="AD55" s="16"/>
      <c r="AE55" s="16"/>
      <c r="AF55" s="16"/>
      <c r="AG55" s="16"/>
      <c r="AH55" s="38">
        <f t="shared" si="32"/>
        <v>0</v>
      </c>
      <c r="AI55" s="16"/>
      <c r="AJ55" s="16"/>
      <c r="AK55" s="16"/>
      <c r="AL55" s="16"/>
    </row>
    <row r="56" ht="16.5" spans="1:38">
      <c r="A56" s="22">
        <v>2</v>
      </c>
      <c r="B56" s="25" t="s">
        <v>99</v>
      </c>
      <c r="C56" s="15">
        <f t="shared" si="33"/>
        <v>50</v>
      </c>
      <c r="D56" s="16">
        <f t="shared" si="48"/>
        <v>0</v>
      </c>
      <c r="E56" s="16"/>
      <c r="F56" s="16"/>
      <c r="G56" s="16"/>
      <c r="H56" s="16"/>
      <c r="I56" s="16"/>
      <c r="J56" s="16"/>
      <c r="K56" s="16"/>
      <c r="L56" s="16">
        <f t="shared" si="49"/>
        <v>0</v>
      </c>
      <c r="M56" s="16"/>
      <c r="N56" s="16"/>
      <c r="O56" s="16"/>
      <c r="P56" s="16"/>
      <c r="Q56" s="16"/>
      <c r="R56" s="16"/>
      <c r="S56" s="16">
        <v>50</v>
      </c>
      <c r="T56" s="38">
        <f t="shared" si="50"/>
        <v>0</v>
      </c>
      <c r="U56" s="16"/>
      <c r="V56" s="16"/>
      <c r="W56" s="16"/>
      <c r="X56" s="16">
        <f t="shared" si="37"/>
        <v>0</v>
      </c>
      <c r="Y56" s="38"/>
      <c r="Z56" s="38"/>
      <c r="AA56" s="16">
        <f t="shared" si="38"/>
        <v>0</v>
      </c>
      <c r="AB56" s="38">
        <f t="shared" si="51"/>
        <v>0</v>
      </c>
      <c r="AC56" s="16"/>
      <c r="AD56" s="16"/>
      <c r="AE56" s="16"/>
      <c r="AF56" s="16"/>
      <c r="AG56" s="16"/>
      <c r="AH56" s="38">
        <f t="shared" si="32"/>
        <v>0</v>
      </c>
      <c r="AI56" s="16"/>
      <c r="AJ56" s="16"/>
      <c r="AK56" s="16"/>
      <c r="AL56" s="16"/>
    </row>
    <row r="57" ht="16.5" spans="1:38">
      <c r="A57" s="22">
        <v>3</v>
      </c>
      <c r="B57" s="29" t="s">
        <v>361</v>
      </c>
      <c r="C57" s="15">
        <f t="shared" si="33"/>
        <v>50</v>
      </c>
      <c r="D57" s="16">
        <f t="shared" si="48"/>
        <v>0</v>
      </c>
      <c r="E57" s="16"/>
      <c r="F57" s="16"/>
      <c r="G57" s="16"/>
      <c r="H57" s="16"/>
      <c r="I57" s="16"/>
      <c r="J57" s="16"/>
      <c r="K57" s="16"/>
      <c r="L57" s="16">
        <f t="shared" si="49"/>
        <v>0</v>
      </c>
      <c r="M57" s="16"/>
      <c r="N57" s="16"/>
      <c r="O57" s="16"/>
      <c r="P57" s="16"/>
      <c r="Q57" s="16"/>
      <c r="R57" s="16"/>
      <c r="S57" s="16">
        <v>50</v>
      </c>
      <c r="T57" s="38">
        <f t="shared" si="50"/>
        <v>0</v>
      </c>
      <c r="U57" s="16"/>
      <c r="V57" s="16"/>
      <c r="W57" s="16"/>
      <c r="X57" s="16">
        <f t="shared" si="37"/>
        <v>0</v>
      </c>
      <c r="Y57" s="38"/>
      <c r="Z57" s="38"/>
      <c r="AA57" s="16">
        <f t="shared" si="38"/>
        <v>0</v>
      </c>
      <c r="AB57" s="38">
        <f t="shared" si="51"/>
        <v>0</v>
      </c>
      <c r="AC57" s="16"/>
      <c r="AD57" s="16"/>
      <c r="AE57" s="16"/>
      <c r="AF57" s="16"/>
      <c r="AG57" s="16"/>
      <c r="AH57" s="38">
        <f t="shared" si="32"/>
        <v>0</v>
      </c>
      <c r="AI57" s="16"/>
      <c r="AJ57" s="16"/>
      <c r="AK57" s="16"/>
      <c r="AL57" s="16"/>
    </row>
    <row r="58" ht="16.5" spans="1:38">
      <c r="A58" s="28" t="s">
        <v>362</v>
      </c>
      <c r="B58" s="29" t="s">
        <v>102</v>
      </c>
      <c r="C58" s="15">
        <f t="shared" si="33"/>
        <v>20</v>
      </c>
      <c r="D58" s="16">
        <f t="shared" ref="D58:W58" si="52">D59</f>
        <v>0</v>
      </c>
      <c r="E58" s="16">
        <f t="shared" si="52"/>
        <v>0</v>
      </c>
      <c r="F58" s="16">
        <f t="shared" si="52"/>
        <v>0</v>
      </c>
      <c r="G58" s="16">
        <f t="shared" si="52"/>
        <v>0</v>
      </c>
      <c r="H58" s="16">
        <f t="shared" si="52"/>
        <v>0</v>
      </c>
      <c r="I58" s="16">
        <f t="shared" si="52"/>
        <v>0</v>
      </c>
      <c r="J58" s="16">
        <f t="shared" si="52"/>
        <v>0</v>
      </c>
      <c r="K58" s="16">
        <f t="shared" si="52"/>
        <v>0</v>
      </c>
      <c r="L58" s="16">
        <f t="shared" si="52"/>
        <v>0</v>
      </c>
      <c r="M58" s="16">
        <f t="shared" si="52"/>
        <v>0</v>
      </c>
      <c r="N58" s="16">
        <f t="shared" si="52"/>
        <v>0</v>
      </c>
      <c r="O58" s="16">
        <f t="shared" si="52"/>
        <v>0</v>
      </c>
      <c r="P58" s="16">
        <f t="shared" si="52"/>
        <v>0</v>
      </c>
      <c r="Q58" s="16">
        <f t="shared" si="52"/>
        <v>0</v>
      </c>
      <c r="R58" s="16">
        <f t="shared" si="52"/>
        <v>0</v>
      </c>
      <c r="S58" s="16">
        <f t="shared" si="52"/>
        <v>20</v>
      </c>
      <c r="T58" s="16">
        <f t="shared" si="52"/>
        <v>0</v>
      </c>
      <c r="U58" s="16">
        <f t="shared" si="52"/>
        <v>0</v>
      </c>
      <c r="V58" s="16">
        <f t="shared" si="52"/>
        <v>0</v>
      </c>
      <c r="W58" s="16">
        <f t="shared" si="52"/>
        <v>0</v>
      </c>
      <c r="X58" s="16">
        <f t="shared" si="37"/>
        <v>0</v>
      </c>
      <c r="Y58" s="16"/>
      <c r="Z58" s="16"/>
      <c r="AA58" s="16">
        <f t="shared" si="38"/>
        <v>0</v>
      </c>
      <c r="AB58" s="16">
        <f t="shared" ref="AB58:AG58" si="53">AB59</f>
        <v>0</v>
      </c>
      <c r="AC58" s="16">
        <f t="shared" si="53"/>
        <v>0</v>
      </c>
      <c r="AD58" s="16">
        <f t="shared" si="53"/>
        <v>0</v>
      </c>
      <c r="AE58" s="16">
        <f t="shared" si="53"/>
        <v>0</v>
      </c>
      <c r="AF58" s="16">
        <f t="shared" si="53"/>
        <v>0</v>
      </c>
      <c r="AG58" s="16">
        <f t="shared" si="53"/>
        <v>0</v>
      </c>
      <c r="AH58" s="38">
        <f t="shared" si="32"/>
        <v>0</v>
      </c>
      <c r="AI58" s="16">
        <f>AI59</f>
        <v>0</v>
      </c>
      <c r="AJ58" s="16"/>
      <c r="AK58" s="16"/>
      <c r="AL58" s="16">
        <f>AL59</f>
        <v>0</v>
      </c>
    </row>
    <row r="59" ht="16.5" spans="1:38">
      <c r="A59" s="22">
        <v>1</v>
      </c>
      <c r="B59" s="25" t="s">
        <v>103</v>
      </c>
      <c r="C59" s="15">
        <f t="shared" si="33"/>
        <v>20</v>
      </c>
      <c r="D59" s="16">
        <f>SUM(E59:K59)</f>
        <v>0</v>
      </c>
      <c r="E59" s="16"/>
      <c r="F59" s="16"/>
      <c r="G59" s="16"/>
      <c r="H59" s="16"/>
      <c r="I59" s="16"/>
      <c r="J59" s="16"/>
      <c r="K59" s="16"/>
      <c r="L59" s="16">
        <f>SUM(M59:R59)</f>
        <v>0</v>
      </c>
      <c r="M59" s="16"/>
      <c r="N59" s="16"/>
      <c r="O59" s="16"/>
      <c r="P59" s="16"/>
      <c r="Q59" s="16"/>
      <c r="R59" s="16"/>
      <c r="S59" s="16">
        <v>20</v>
      </c>
      <c r="T59" s="38">
        <f>SUM(U59:W59)</f>
        <v>0</v>
      </c>
      <c r="U59" s="16"/>
      <c r="V59" s="16"/>
      <c r="W59" s="16"/>
      <c r="X59" s="16">
        <f t="shared" si="37"/>
        <v>0</v>
      </c>
      <c r="Y59" s="38"/>
      <c r="Z59" s="38"/>
      <c r="AA59" s="16">
        <f t="shared" si="38"/>
        <v>0</v>
      </c>
      <c r="AB59" s="38">
        <f>SUM(AC59:AG59)</f>
        <v>0</v>
      </c>
      <c r="AC59" s="16"/>
      <c r="AD59" s="16"/>
      <c r="AE59" s="16"/>
      <c r="AF59" s="16"/>
      <c r="AG59" s="16"/>
      <c r="AH59" s="38">
        <f t="shared" si="32"/>
        <v>0</v>
      </c>
      <c r="AI59" s="16"/>
      <c r="AJ59" s="16"/>
      <c r="AK59" s="16"/>
      <c r="AL59" s="16"/>
    </row>
    <row r="60" ht="16.5" spans="1:38">
      <c r="A60" s="17" t="s">
        <v>363</v>
      </c>
      <c r="B60" s="26" t="s">
        <v>364</v>
      </c>
      <c r="C60" s="15">
        <f t="shared" si="33"/>
        <v>10439</v>
      </c>
      <c r="D60" s="16">
        <f t="shared" ref="D60:W60" si="54">SUM(D61:D74)</f>
        <v>7469</v>
      </c>
      <c r="E60" s="16">
        <f t="shared" si="54"/>
        <v>4984</v>
      </c>
      <c r="F60" s="16">
        <f t="shared" si="54"/>
        <v>460</v>
      </c>
      <c r="G60" s="16">
        <f t="shared" si="54"/>
        <v>1660</v>
      </c>
      <c r="H60" s="16">
        <f t="shared" si="54"/>
        <v>0</v>
      </c>
      <c r="I60" s="16">
        <f t="shared" si="54"/>
        <v>205</v>
      </c>
      <c r="J60" s="16">
        <f t="shared" si="54"/>
        <v>160</v>
      </c>
      <c r="K60" s="16">
        <f t="shared" si="54"/>
        <v>0</v>
      </c>
      <c r="L60" s="16">
        <f t="shared" si="54"/>
        <v>370</v>
      </c>
      <c r="M60" s="16">
        <f t="shared" si="54"/>
        <v>60</v>
      </c>
      <c r="N60" s="16">
        <f t="shared" si="54"/>
        <v>40</v>
      </c>
      <c r="O60" s="16">
        <f t="shared" si="54"/>
        <v>20</v>
      </c>
      <c r="P60" s="16">
        <f t="shared" si="54"/>
        <v>0</v>
      </c>
      <c r="Q60" s="16">
        <f t="shared" si="54"/>
        <v>200</v>
      </c>
      <c r="R60" s="16">
        <f t="shared" si="54"/>
        <v>50</v>
      </c>
      <c r="S60" s="16">
        <f t="shared" si="54"/>
        <v>600</v>
      </c>
      <c r="T60" s="16">
        <f t="shared" si="54"/>
        <v>2000</v>
      </c>
      <c r="U60" s="16">
        <f t="shared" si="54"/>
        <v>1910</v>
      </c>
      <c r="V60" s="16">
        <f t="shared" si="54"/>
        <v>20</v>
      </c>
      <c r="W60" s="16">
        <f t="shared" si="54"/>
        <v>70</v>
      </c>
      <c r="X60" s="16">
        <f t="shared" si="37"/>
        <v>0</v>
      </c>
      <c r="Y60" s="16"/>
      <c r="Z60" s="16"/>
      <c r="AA60" s="16">
        <f t="shared" si="38"/>
        <v>99</v>
      </c>
      <c r="AB60" s="16">
        <f t="shared" ref="AB60:AG60" si="55">SUM(AB61:AB74)</f>
        <v>99</v>
      </c>
      <c r="AC60" s="16">
        <f t="shared" si="55"/>
        <v>30</v>
      </c>
      <c r="AD60" s="16">
        <f t="shared" si="55"/>
        <v>2</v>
      </c>
      <c r="AE60" s="16">
        <f t="shared" si="55"/>
        <v>0</v>
      </c>
      <c r="AF60" s="16">
        <f t="shared" si="55"/>
        <v>67</v>
      </c>
      <c r="AG60" s="16">
        <f t="shared" si="55"/>
        <v>0</v>
      </c>
      <c r="AH60" s="38">
        <f t="shared" si="32"/>
        <v>0</v>
      </c>
      <c r="AI60" s="16">
        <f>SUM(AI61:AI74)</f>
        <v>0</v>
      </c>
      <c r="AJ60" s="16"/>
      <c r="AK60" s="16"/>
      <c r="AL60" s="16">
        <f>SUM(AL61:AL74)</f>
        <v>3676</v>
      </c>
    </row>
    <row r="61" ht="16.5" spans="1:38">
      <c r="A61" s="22">
        <v>1</v>
      </c>
      <c r="B61" s="23" t="s">
        <v>106</v>
      </c>
      <c r="C61" s="15">
        <f t="shared" si="33"/>
        <v>770</v>
      </c>
      <c r="D61" s="16">
        <f t="shared" ref="D61:D75" si="56">SUM(E61:K61)</f>
        <v>100</v>
      </c>
      <c r="E61" s="9">
        <v>100</v>
      </c>
      <c r="F61" s="9"/>
      <c r="G61" s="9"/>
      <c r="H61" s="9"/>
      <c r="I61" s="9"/>
      <c r="J61" s="9"/>
      <c r="K61" s="9"/>
      <c r="L61" s="16">
        <f t="shared" ref="L61:L75" si="57">SUM(M61:R61)</f>
        <v>50</v>
      </c>
      <c r="M61" s="9"/>
      <c r="N61" s="9"/>
      <c r="O61" s="9">
        <v>10</v>
      </c>
      <c r="P61" s="9"/>
      <c r="Q61" s="9">
        <v>40</v>
      </c>
      <c r="R61" s="9"/>
      <c r="S61" s="9">
        <v>600</v>
      </c>
      <c r="T61" s="38">
        <f t="shared" ref="T61:T75" si="58">SUM(U61:W61)</f>
        <v>20</v>
      </c>
      <c r="U61" s="9"/>
      <c r="V61" s="9">
        <v>20</v>
      </c>
      <c r="W61" s="9"/>
      <c r="X61" s="16">
        <f t="shared" si="37"/>
        <v>0</v>
      </c>
      <c r="Y61" s="38"/>
      <c r="Z61" s="38"/>
      <c r="AA61" s="16">
        <f t="shared" si="38"/>
        <v>2</v>
      </c>
      <c r="AB61" s="38">
        <f t="shared" ref="AB61:AB75" si="59">SUM(AC61:AG61)</f>
        <v>2</v>
      </c>
      <c r="AC61" s="9"/>
      <c r="AD61" s="9">
        <v>2</v>
      </c>
      <c r="AE61" s="9"/>
      <c r="AF61" s="9"/>
      <c r="AG61" s="9"/>
      <c r="AH61" s="38">
        <f t="shared" si="32"/>
        <v>0</v>
      </c>
      <c r="AI61" s="9"/>
      <c r="AJ61" s="9"/>
      <c r="AK61" s="9"/>
      <c r="AL61" s="9">
        <v>69</v>
      </c>
    </row>
    <row r="62" ht="16.5" spans="1:38">
      <c r="A62" s="22">
        <v>2</v>
      </c>
      <c r="B62" s="23" t="s">
        <v>107</v>
      </c>
      <c r="C62" s="15">
        <f t="shared" si="33"/>
        <v>612</v>
      </c>
      <c r="D62" s="16">
        <f t="shared" si="56"/>
        <v>472</v>
      </c>
      <c r="E62" s="9">
        <v>224</v>
      </c>
      <c r="F62" s="9">
        <v>100</v>
      </c>
      <c r="G62" s="9">
        <v>100</v>
      </c>
      <c r="H62" s="9"/>
      <c r="I62" s="9">
        <v>20</v>
      </c>
      <c r="J62" s="9">
        <v>28</v>
      </c>
      <c r="K62" s="9"/>
      <c r="L62" s="16">
        <f t="shared" si="57"/>
        <v>40</v>
      </c>
      <c r="M62" s="9"/>
      <c r="N62" s="9"/>
      <c r="O62" s="9"/>
      <c r="P62" s="9"/>
      <c r="Q62" s="9">
        <v>40</v>
      </c>
      <c r="R62" s="9"/>
      <c r="S62" s="9"/>
      <c r="T62" s="38">
        <f t="shared" si="58"/>
        <v>100</v>
      </c>
      <c r="U62" s="9">
        <v>100</v>
      </c>
      <c r="V62" s="9"/>
      <c r="W62" s="9"/>
      <c r="X62" s="16">
        <f t="shared" si="37"/>
        <v>0</v>
      </c>
      <c r="Y62" s="38"/>
      <c r="Z62" s="38"/>
      <c r="AA62" s="16">
        <f t="shared" si="38"/>
        <v>0</v>
      </c>
      <c r="AB62" s="38">
        <f t="shared" si="59"/>
        <v>0</v>
      </c>
      <c r="AC62" s="9"/>
      <c r="AD62" s="9"/>
      <c r="AE62" s="9"/>
      <c r="AF62" s="9"/>
      <c r="AG62" s="9"/>
      <c r="AH62" s="38">
        <f t="shared" si="32"/>
        <v>0</v>
      </c>
      <c r="AI62" s="9"/>
      <c r="AJ62" s="9"/>
      <c r="AK62" s="9"/>
      <c r="AL62" s="9">
        <v>340</v>
      </c>
    </row>
    <row r="63" ht="16.5" spans="1:38">
      <c r="A63" s="22">
        <v>3</v>
      </c>
      <c r="B63" s="23" t="s">
        <v>108</v>
      </c>
      <c r="C63" s="15">
        <f t="shared" si="33"/>
        <v>52</v>
      </c>
      <c r="D63" s="16">
        <f t="shared" si="56"/>
        <v>12</v>
      </c>
      <c r="E63" s="9">
        <v>0</v>
      </c>
      <c r="F63" s="9"/>
      <c r="G63" s="9"/>
      <c r="H63" s="9"/>
      <c r="I63" s="9">
        <v>10</v>
      </c>
      <c r="J63" s="9">
        <v>2</v>
      </c>
      <c r="K63" s="9"/>
      <c r="L63" s="16">
        <f t="shared" si="57"/>
        <v>40</v>
      </c>
      <c r="M63" s="9"/>
      <c r="N63" s="9"/>
      <c r="O63" s="9"/>
      <c r="P63" s="9"/>
      <c r="Q63" s="9">
        <v>40</v>
      </c>
      <c r="R63" s="9"/>
      <c r="S63" s="9"/>
      <c r="T63" s="38">
        <f t="shared" si="58"/>
        <v>0</v>
      </c>
      <c r="U63" s="9"/>
      <c r="V63" s="9"/>
      <c r="W63" s="9"/>
      <c r="X63" s="16">
        <f t="shared" si="37"/>
        <v>0</v>
      </c>
      <c r="Y63" s="38"/>
      <c r="Z63" s="38"/>
      <c r="AA63" s="16">
        <f t="shared" si="38"/>
        <v>0</v>
      </c>
      <c r="AB63" s="38">
        <f t="shared" si="59"/>
        <v>0</v>
      </c>
      <c r="AC63" s="9"/>
      <c r="AD63" s="9"/>
      <c r="AE63" s="9"/>
      <c r="AF63" s="9"/>
      <c r="AG63" s="9"/>
      <c r="AH63" s="38">
        <f t="shared" si="32"/>
        <v>0</v>
      </c>
      <c r="AI63" s="9"/>
      <c r="AJ63" s="9"/>
      <c r="AK63" s="9"/>
      <c r="AL63" s="9">
        <v>390</v>
      </c>
    </row>
    <row r="64" ht="16.5" spans="1:38">
      <c r="A64" s="22">
        <v>4</v>
      </c>
      <c r="B64" s="23" t="s">
        <v>109</v>
      </c>
      <c r="C64" s="15">
        <f t="shared" si="33"/>
        <v>714</v>
      </c>
      <c r="D64" s="16">
        <f t="shared" si="56"/>
        <v>394</v>
      </c>
      <c r="E64" s="9">
        <v>224</v>
      </c>
      <c r="F64" s="9">
        <v>40</v>
      </c>
      <c r="G64" s="9">
        <v>100</v>
      </c>
      <c r="H64" s="9"/>
      <c r="I64" s="9">
        <v>20</v>
      </c>
      <c r="J64" s="9">
        <v>10</v>
      </c>
      <c r="K64" s="9"/>
      <c r="L64" s="16">
        <f t="shared" si="57"/>
        <v>20</v>
      </c>
      <c r="M64" s="9"/>
      <c r="N64" s="9"/>
      <c r="O64" s="9"/>
      <c r="P64" s="9"/>
      <c r="Q64" s="9">
        <v>20</v>
      </c>
      <c r="R64" s="9"/>
      <c r="S64" s="9"/>
      <c r="T64" s="38">
        <f t="shared" si="58"/>
        <v>300</v>
      </c>
      <c r="U64" s="9">
        <v>300</v>
      </c>
      <c r="V64" s="9"/>
      <c r="W64" s="9"/>
      <c r="X64" s="16">
        <f t="shared" si="37"/>
        <v>0</v>
      </c>
      <c r="Y64" s="38"/>
      <c r="Z64" s="38"/>
      <c r="AA64" s="16">
        <f t="shared" si="38"/>
        <v>67</v>
      </c>
      <c r="AB64" s="38">
        <f t="shared" si="59"/>
        <v>67</v>
      </c>
      <c r="AC64" s="9"/>
      <c r="AD64" s="9"/>
      <c r="AE64" s="9"/>
      <c r="AF64" s="9">
        <v>67</v>
      </c>
      <c r="AG64" s="9"/>
      <c r="AH64" s="38">
        <f t="shared" si="32"/>
        <v>0</v>
      </c>
      <c r="AI64" s="9"/>
      <c r="AJ64" s="9"/>
      <c r="AK64" s="9"/>
      <c r="AL64" s="9">
        <v>323</v>
      </c>
    </row>
    <row r="65" ht="16.5" spans="1:38">
      <c r="A65" s="22">
        <v>5</v>
      </c>
      <c r="B65" s="23" t="s">
        <v>110</v>
      </c>
      <c r="C65" s="15">
        <f t="shared" si="33"/>
        <v>0</v>
      </c>
      <c r="D65" s="16">
        <f t="shared" si="56"/>
        <v>0</v>
      </c>
      <c r="E65" s="9">
        <v>0</v>
      </c>
      <c r="F65" s="9"/>
      <c r="G65" s="9"/>
      <c r="H65" s="9"/>
      <c r="I65" s="9"/>
      <c r="J65" s="9"/>
      <c r="K65" s="9"/>
      <c r="L65" s="16">
        <f t="shared" si="57"/>
        <v>0</v>
      </c>
      <c r="M65" s="9"/>
      <c r="N65" s="9"/>
      <c r="O65" s="9"/>
      <c r="P65" s="9"/>
      <c r="Q65" s="9"/>
      <c r="R65" s="9"/>
      <c r="S65" s="9"/>
      <c r="T65" s="38">
        <f t="shared" si="58"/>
        <v>0</v>
      </c>
      <c r="U65" s="9"/>
      <c r="V65" s="9"/>
      <c r="W65" s="9"/>
      <c r="X65" s="16">
        <f t="shared" si="37"/>
        <v>0</v>
      </c>
      <c r="Y65" s="38"/>
      <c r="Z65" s="38"/>
      <c r="AA65" s="16">
        <f t="shared" si="38"/>
        <v>0</v>
      </c>
      <c r="AB65" s="38">
        <f t="shared" si="59"/>
        <v>0</v>
      </c>
      <c r="AC65" s="9"/>
      <c r="AD65" s="9"/>
      <c r="AE65" s="9"/>
      <c r="AF65" s="9"/>
      <c r="AG65" s="9"/>
      <c r="AH65" s="38">
        <f t="shared" si="32"/>
        <v>0</v>
      </c>
      <c r="AI65" s="9"/>
      <c r="AJ65" s="9"/>
      <c r="AK65" s="9"/>
      <c r="AL65" s="9">
        <v>49</v>
      </c>
    </row>
    <row r="66" ht="16.5" spans="1:38">
      <c r="A66" s="22">
        <v>6</v>
      </c>
      <c r="B66" s="23" t="s">
        <v>111</v>
      </c>
      <c r="C66" s="15">
        <f t="shared" si="33"/>
        <v>284</v>
      </c>
      <c r="D66" s="16">
        <f t="shared" si="56"/>
        <v>284</v>
      </c>
      <c r="E66" s="9">
        <v>160</v>
      </c>
      <c r="F66" s="9"/>
      <c r="G66" s="9">
        <v>100</v>
      </c>
      <c r="H66" s="9"/>
      <c r="I66" s="9">
        <v>15</v>
      </c>
      <c r="J66" s="9">
        <v>9</v>
      </c>
      <c r="K66" s="9"/>
      <c r="L66" s="16">
        <f t="shared" si="57"/>
        <v>0</v>
      </c>
      <c r="M66" s="9"/>
      <c r="N66" s="9"/>
      <c r="O66" s="9"/>
      <c r="P66" s="9"/>
      <c r="Q66" s="9"/>
      <c r="R66" s="9"/>
      <c r="S66" s="9"/>
      <c r="T66" s="38">
        <f t="shared" si="58"/>
        <v>0</v>
      </c>
      <c r="U66" s="9"/>
      <c r="V66" s="9"/>
      <c r="W66" s="9"/>
      <c r="X66" s="16">
        <f t="shared" si="37"/>
        <v>0</v>
      </c>
      <c r="Y66" s="38"/>
      <c r="Z66" s="38"/>
      <c r="AA66" s="16">
        <f t="shared" si="38"/>
        <v>0</v>
      </c>
      <c r="AB66" s="38">
        <f t="shared" si="59"/>
        <v>0</v>
      </c>
      <c r="AC66" s="9"/>
      <c r="AD66" s="9"/>
      <c r="AE66" s="9"/>
      <c r="AF66" s="9"/>
      <c r="AG66" s="9"/>
      <c r="AH66" s="38">
        <f t="shared" si="32"/>
        <v>0</v>
      </c>
      <c r="AI66" s="9"/>
      <c r="AJ66" s="9"/>
      <c r="AK66" s="9"/>
      <c r="AL66" s="9">
        <v>121</v>
      </c>
    </row>
    <row r="67" ht="16.5" spans="1:38">
      <c r="A67" s="22">
        <v>7</v>
      </c>
      <c r="B67" s="23" t="s">
        <v>112</v>
      </c>
      <c r="C67" s="15">
        <f t="shared" si="33"/>
        <v>420</v>
      </c>
      <c r="D67" s="16">
        <f t="shared" si="56"/>
        <v>320</v>
      </c>
      <c r="E67" s="9">
        <v>204</v>
      </c>
      <c r="F67" s="9"/>
      <c r="G67" s="9">
        <v>100</v>
      </c>
      <c r="H67" s="9"/>
      <c r="I67" s="9"/>
      <c r="J67" s="9">
        <v>16</v>
      </c>
      <c r="K67" s="9"/>
      <c r="L67" s="16">
        <f t="shared" si="57"/>
        <v>90</v>
      </c>
      <c r="M67" s="9"/>
      <c r="N67" s="9">
        <v>20</v>
      </c>
      <c r="O67" s="9"/>
      <c r="P67" s="9"/>
      <c r="Q67" s="9">
        <v>20</v>
      </c>
      <c r="R67" s="9">
        <v>50</v>
      </c>
      <c r="S67" s="9"/>
      <c r="T67" s="38">
        <f t="shared" si="58"/>
        <v>10</v>
      </c>
      <c r="U67" s="9"/>
      <c r="V67" s="9"/>
      <c r="W67" s="9">
        <v>10</v>
      </c>
      <c r="X67" s="16">
        <f t="shared" si="37"/>
        <v>0</v>
      </c>
      <c r="Y67" s="38"/>
      <c r="Z67" s="38"/>
      <c r="AA67" s="16">
        <f t="shared" si="38"/>
        <v>0</v>
      </c>
      <c r="AB67" s="38">
        <f t="shared" si="59"/>
        <v>0</v>
      </c>
      <c r="AC67" s="9"/>
      <c r="AD67" s="9"/>
      <c r="AE67" s="9"/>
      <c r="AF67" s="9"/>
      <c r="AG67" s="9"/>
      <c r="AH67" s="38">
        <f t="shared" si="32"/>
        <v>0</v>
      </c>
      <c r="AI67" s="9"/>
      <c r="AJ67" s="9"/>
      <c r="AK67" s="9"/>
      <c r="AL67" s="9">
        <v>357</v>
      </c>
    </row>
    <row r="68" ht="16.5" spans="1:38">
      <c r="A68" s="22">
        <v>8</v>
      </c>
      <c r="B68" s="23" t="s">
        <v>113</v>
      </c>
      <c r="C68" s="15">
        <f t="shared" si="33"/>
        <v>280</v>
      </c>
      <c r="D68" s="16">
        <f t="shared" si="56"/>
        <v>270</v>
      </c>
      <c r="E68" s="9">
        <v>160</v>
      </c>
      <c r="F68" s="9"/>
      <c r="G68" s="9">
        <v>90</v>
      </c>
      <c r="H68" s="9"/>
      <c r="I68" s="9">
        <v>10</v>
      </c>
      <c r="J68" s="9">
        <v>10</v>
      </c>
      <c r="K68" s="9"/>
      <c r="L68" s="16">
        <f t="shared" si="57"/>
        <v>10</v>
      </c>
      <c r="M68" s="9"/>
      <c r="N68" s="9"/>
      <c r="O68" s="9">
        <v>10</v>
      </c>
      <c r="P68" s="9"/>
      <c r="Q68" s="9"/>
      <c r="R68" s="9"/>
      <c r="S68" s="9"/>
      <c r="T68" s="38">
        <f t="shared" si="58"/>
        <v>0</v>
      </c>
      <c r="U68" s="9"/>
      <c r="V68" s="9"/>
      <c r="W68" s="9"/>
      <c r="X68" s="16">
        <f t="shared" si="37"/>
        <v>0</v>
      </c>
      <c r="Y68" s="38"/>
      <c r="Z68" s="38"/>
      <c r="AA68" s="16">
        <f t="shared" si="38"/>
        <v>0</v>
      </c>
      <c r="AB68" s="38">
        <f t="shared" si="59"/>
        <v>0</v>
      </c>
      <c r="AC68" s="9"/>
      <c r="AD68" s="9"/>
      <c r="AE68" s="9"/>
      <c r="AF68" s="9"/>
      <c r="AG68" s="9"/>
      <c r="AH68" s="38">
        <f t="shared" ref="AH68:AH75" si="60">AI68+AJ68</f>
        <v>0</v>
      </c>
      <c r="AI68" s="9"/>
      <c r="AJ68" s="9"/>
      <c r="AK68" s="9"/>
      <c r="AL68" s="9">
        <v>167</v>
      </c>
    </row>
    <row r="69" ht="16.5" spans="1:38">
      <c r="A69" s="22">
        <v>9</v>
      </c>
      <c r="B69" s="23" t="s">
        <v>114</v>
      </c>
      <c r="C69" s="15">
        <f t="shared" si="33"/>
        <v>727</v>
      </c>
      <c r="D69" s="16">
        <f t="shared" si="56"/>
        <v>477</v>
      </c>
      <c r="E69" s="9">
        <v>224</v>
      </c>
      <c r="F69" s="9"/>
      <c r="G69" s="9">
        <v>200</v>
      </c>
      <c r="H69" s="9"/>
      <c r="I69" s="9">
        <v>25</v>
      </c>
      <c r="J69" s="9">
        <v>28</v>
      </c>
      <c r="K69" s="9"/>
      <c r="L69" s="16">
        <f t="shared" si="57"/>
        <v>40</v>
      </c>
      <c r="M69" s="9">
        <v>20</v>
      </c>
      <c r="N69" s="9"/>
      <c r="O69" s="9"/>
      <c r="P69" s="9"/>
      <c r="Q69" s="9">
        <v>20</v>
      </c>
      <c r="R69" s="9"/>
      <c r="S69" s="9"/>
      <c r="T69" s="38">
        <f t="shared" si="58"/>
        <v>210</v>
      </c>
      <c r="U69" s="9">
        <v>210</v>
      </c>
      <c r="V69" s="9"/>
      <c r="W69" s="9"/>
      <c r="X69" s="16">
        <f t="shared" si="37"/>
        <v>0</v>
      </c>
      <c r="Y69" s="38"/>
      <c r="Z69" s="38"/>
      <c r="AA69" s="16">
        <f t="shared" si="38"/>
        <v>0</v>
      </c>
      <c r="AB69" s="38">
        <f t="shared" si="59"/>
        <v>0</v>
      </c>
      <c r="AC69" s="9"/>
      <c r="AD69" s="9"/>
      <c r="AE69" s="9"/>
      <c r="AF69" s="9"/>
      <c r="AG69" s="9"/>
      <c r="AH69" s="38">
        <f t="shared" si="60"/>
        <v>0</v>
      </c>
      <c r="AI69" s="9"/>
      <c r="AJ69" s="9"/>
      <c r="AK69" s="9"/>
      <c r="AL69" s="9">
        <v>128</v>
      </c>
    </row>
    <row r="70" ht="16.5" spans="1:38">
      <c r="A70" s="22">
        <v>10</v>
      </c>
      <c r="B70" s="23" t="s">
        <v>115</v>
      </c>
      <c r="C70" s="15">
        <f t="shared" si="33"/>
        <v>1159</v>
      </c>
      <c r="D70" s="16">
        <f t="shared" si="56"/>
        <v>949</v>
      </c>
      <c r="E70" s="9">
        <v>704</v>
      </c>
      <c r="F70" s="9"/>
      <c r="G70" s="9">
        <v>200</v>
      </c>
      <c r="H70" s="9"/>
      <c r="I70" s="9">
        <v>25</v>
      </c>
      <c r="J70" s="9">
        <v>20</v>
      </c>
      <c r="K70" s="9"/>
      <c r="L70" s="16">
        <f t="shared" si="57"/>
        <v>0</v>
      </c>
      <c r="M70" s="9"/>
      <c r="N70" s="9"/>
      <c r="O70" s="9"/>
      <c r="P70" s="9"/>
      <c r="Q70" s="9"/>
      <c r="R70" s="9"/>
      <c r="S70" s="9"/>
      <c r="T70" s="38">
        <f t="shared" si="58"/>
        <v>210</v>
      </c>
      <c r="U70" s="9">
        <v>150</v>
      </c>
      <c r="V70" s="9"/>
      <c r="W70" s="9">
        <v>60</v>
      </c>
      <c r="X70" s="16">
        <f t="shared" si="37"/>
        <v>0</v>
      </c>
      <c r="Y70" s="38"/>
      <c r="Z70" s="38"/>
      <c r="AA70" s="16">
        <f t="shared" si="38"/>
        <v>30</v>
      </c>
      <c r="AB70" s="38">
        <f t="shared" si="59"/>
        <v>30</v>
      </c>
      <c r="AC70" s="9">
        <v>30</v>
      </c>
      <c r="AD70" s="9"/>
      <c r="AE70" s="9"/>
      <c r="AF70" s="9"/>
      <c r="AG70" s="9"/>
      <c r="AH70" s="38">
        <f t="shared" si="60"/>
        <v>0</v>
      </c>
      <c r="AI70" s="9"/>
      <c r="AJ70" s="9"/>
      <c r="AK70" s="9"/>
      <c r="AL70" s="9">
        <v>521</v>
      </c>
    </row>
    <row r="71" ht="16.5" spans="1:38">
      <c r="A71" s="22">
        <v>11</v>
      </c>
      <c r="B71" s="23" t="s">
        <v>116</v>
      </c>
      <c r="C71" s="15">
        <f t="shared" si="33"/>
        <v>2010</v>
      </c>
      <c r="D71" s="16">
        <f t="shared" si="56"/>
        <v>1590</v>
      </c>
      <c r="E71" s="9">
        <v>1040</v>
      </c>
      <c r="F71" s="9">
        <v>220</v>
      </c>
      <c r="G71" s="9">
        <v>300</v>
      </c>
      <c r="H71" s="9"/>
      <c r="I71" s="9">
        <v>30</v>
      </c>
      <c r="J71" s="9"/>
      <c r="K71" s="9"/>
      <c r="L71" s="16">
        <f t="shared" si="57"/>
        <v>20</v>
      </c>
      <c r="M71" s="9"/>
      <c r="N71" s="9">
        <v>20</v>
      </c>
      <c r="O71" s="9"/>
      <c r="P71" s="9"/>
      <c r="Q71" s="9"/>
      <c r="R71" s="9"/>
      <c r="S71" s="9"/>
      <c r="T71" s="38">
        <f t="shared" si="58"/>
        <v>400</v>
      </c>
      <c r="U71" s="9">
        <v>400</v>
      </c>
      <c r="V71" s="9"/>
      <c r="W71" s="9"/>
      <c r="X71" s="16">
        <f t="shared" si="37"/>
        <v>0</v>
      </c>
      <c r="Y71" s="38"/>
      <c r="Z71" s="38"/>
      <c r="AA71" s="16">
        <f t="shared" si="38"/>
        <v>0</v>
      </c>
      <c r="AB71" s="38">
        <f t="shared" si="59"/>
        <v>0</v>
      </c>
      <c r="AC71" s="9"/>
      <c r="AD71" s="9"/>
      <c r="AE71" s="9"/>
      <c r="AF71" s="9"/>
      <c r="AG71" s="9"/>
      <c r="AH71" s="38">
        <f t="shared" si="60"/>
        <v>0</v>
      </c>
      <c r="AI71" s="9"/>
      <c r="AJ71" s="9"/>
      <c r="AK71" s="9"/>
      <c r="AL71" s="9">
        <v>386</v>
      </c>
    </row>
    <row r="72" ht="16.5" spans="1:38">
      <c r="A72" s="22">
        <v>12</v>
      </c>
      <c r="B72" s="23" t="s">
        <v>117</v>
      </c>
      <c r="C72" s="15">
        <f t="shared" ref="C72:C75" si="61">D72+L72+S72+T72+X72</f>
        <v>60</v>
      </c>
      <c r="D72" s="16">
        <f t="shared" si="56"/>
        <v>0</v>
      </c>
      <c r="E72" s="9">
        <v>0</v>
      </c>
      <c r="F72" s="9"/>
      <c r="G72" s="9"/>
      <c r="H72" s="9"/>
      <c r="I72" s="9"/>
      <c r="J72" s="9"/>
      <c r="K72" s="9"/>
      <c r="L72" s="16">
        <f t="shared" si="57"/>
        <v>0</v>
      </c>
      <c r="M72" s="9"/>
      <c r="N72" s="9"/>
      <c r="O72" s="9"/>
      <c r="P72" s="9"/>
      <c r="Q72" s="9"/>
      <c r="R72" s="9"/>
      <c r="S72" s="9"/>
      <c r="T72" s="38">
        <f t="shared" si="58"/>
        <v>60</v>
      </c>
      <c r="U72" s="9">
        <v>60</v>
      </c>
      <c r="V72" s="9"/>
      <c r="W72" s="9"/>
      <c r="X72" s="16">
        <f t="shared" ref="X72:X75" si="62">Y72+Z72</f>
        <v>0</v>
      </c>
      <c r="Y72" s="38"/>
      <c r="Z72" s="38"/>
      <c r="AA72" s="16">
        <f t="shared" ref="AA72:AA75" si="63">AB72+AH72+AK72</f>
        <v>0</v>
      </c>
      <c r="AB72" s="38">
        <f t="shared" si="59"/>
        <v>0</v>
      </c>
      <c r="AC72" s="9"/>
      <c r="AD72" s="9"/>
      <c r="AE72" s="9"/>
      <c r="AF72" s="9"/>
      <c r="AG72" s="9"/>
      <c r="AH72" s="38">
        <f t="shared" si="60"/>
        <v>0</v>
      </c>
      <c r="AI72" s="9"/>
      <c r="AJ72" s="9"/>
      <c r="AK72" s="9"/>
      <c r="AL72" s="9">
        <v>277</v>
      </c>
    </row>
    <row r="73" ht="16.5" spans="1:38">
      <c r="A73" s="22">
        <v>13</v>
      </c>
      <c r="B73" s="23" t="s">
        <v>118</v>
      </c>
      <c r="C73" s="15">
        <f t="shared" si="61"/>
        <v>1531</v>
      </c>
      <c r="D73" s="16">
        <f t="shared" si="56"/>
        <v>1391</v>
      </c>
      <c r="E73" s="9">
        <v>1040</v>
      </c>
      <c r="F73" s="9"/>
      <c r="G73" s="9">
        <v>300</v>
      </c>
      <c r="H73" s="9"/>
      <c r="I73" s="9">
        <v>25</v>
      </c>
      <c r="J73" s="9">
        <v>26</v>
      </c>
      <c r="K73" s="9"/>
      <c r="L73" s="16">
        <f t="shared" si="57"/>
        <v>60</v>
      </c>
      <c r="M73" s="9">
        <v>40</v>
      </c>
      <c r="N73" s="9"/>
      <c r="O73" s="9"/>
      <c r="P73" s="9"/>
      <c r="Q73" s="9">
        <v>20</v>
      </c>
      <c r="R73" s="9"/>
      <c r="S73" s="9"/>
      <c r="T73" s="38">
        <f t="shared" si="58"/>
        <v>80</v>
      </c>
      <c r="U73" s="9">
        <v>80</v>
      </c>
      <c r="V73" s="9"/>
      <c r="W73" s="9"/>
      <c r="X73" s="16">
        <f t="shared" si="62"/>
        <v>0</v>
      </c>
      <c r="Y73" s="38"/>
      <c r="Z73" s="38"/>
      <c r="AA73" s="16">
        <f t="shared" si="63"/>
        <v>0</v>
      </c>
      <c r="AB73" s="38">
        <f t="shared" si="59"/>
        <v>0</v>
      </c>
      <c r="AC73" s="9"/>
      <c r="AD73" s="9"/>
      <c r="AE73" s="9"/>
      <c r="AF73" s="9"/>
      <c r="AG73" s="9"/>
      <c r="AH73" s="38">
        <f t="shared" si="60"/>
        <v>0</v>
      </c>
      <c r="AI73" s="9"/>
      <c r="AJ73" s="9"/>
      <c r="AK73" s="9"/>
      <c r="AL73" s="9">
        <v>251</v>
      </c>
    </row>
    <row r="74" ht="16.5" spans="1:38">
      <c r="A74" s="22">
        <v>14</v>
      </c>
      <c r="B74" s="23" t="s">
        <v>119</v>
      </c>
      <c r="C74" s="15">
        <f t="shared" si="61"/>
        <v>1820</v>
      </c>
      <c r="D74" s="16">
        <f t="shared" si="56"/>
        <v>1210</v>
      </c>
      <c r="E74" s="9">
        <v>904</v>
      </c>
      <c r="F74" s="9">
        <v>100</v>
      </c>
      <c r="G74" s="9">
        <v>170</v>
      </c>
      <c r="H74" s="9"/>
      <c r="I74" s="9">
        <v>25</v>
      </c>
      <c r="J74" s="9">
        <v>11</v>
      </c>
      <c r="K74" s="9"/>
      <c r="L74" s="16">
        <f t="shared" si="57"/>
        <v>0</v>
      </c>
      <c r="M74" s="9"/>
      <c r="N74" s="9"/>
      <c r="O74" s="9"/>
      <c r="P74" s="9"/>
      <c r="Q74" s="9"/>
      <c r="R74" s="9"/>
      <c r="S74" s="9"/>
      <c r="T74" s="38">
        <f t="shared" si="58"/>
        <v>610</v>
      </c>
      <c r="U74" s="9">
        <v>610</v>
      </c>
      <c r="V74" s="9"/>
      <c r="W74" s="9"/>
      <c r="X74" s="16">
        <f t="shared" si="62"/>
        <v>0</v>
      </c>
      <c r="Y74" s="38"/>
      <c r="Z74" s="38"/>
      <c r="AA74" s="16">
        <f t="shared" si="63"/>
        <v>0</v>
      </c>
      <c r="AB74" s="38">
        <f t="shared" si="59"/>
        <v>0</v>
      </c>
      <c r="AC74" s="9"/>
      <c r="AD74" s="9"/>
      <c r="AE74" s="9"/>
      <c r="AF74" s="9"/>
      <c r="AG74" s="9"/>
      <c r="AH74" s="38">
        <f t="shared" si="60"/>
        <v>0</v>
      </c>
      <c r="AI74" s="9"/>
      <c r="AJ74" s="9"/>
      <c r="AK74" s="9"/>
      <c r="AL74" s="9">
        <v>297</v>
      </c>
    </row>
    <row r="75" ht="16.5" spans="1:38">
      <c r="A75" s="17" t="s">
        <v>256</v>
      </c>
      <c r="B75" s="26" t="s">
        <v>198</v>
      </c>
      <c r="C75" s="15">
        <f t="shared" si="61"/>
        <v>0</v>
      </c>
      <c r="D75" s="16">
        <f t="shared" si="56"/>
        <v>0</v>
      </c>
      <c r="E75" s="16"/>
      <c r="F75" s="16"/>
      <c r="G75" s="16"/>
      <c r="H75" s="16"/>
      <c r="I75" s="16"/>
      <c r="J75" s="16"/>
      <c r="K75" s="16"/>
      <c r="L75" s="16">
        <f t="shared" si="57"/>
        <v>0</v>
      </c>
      <c r="M75" s="16"/>
      <c r="N75" s="16"/>
      <c r="O75" s="16"/>
      <c r="P75" s="16"/>
      <c r="Q75" s="16"/>
      <c r="R75" s="16"/>
      <c r="S75" s="16"/>
      <c r="T75" s="38">
        <f t="shared" si="58"/>
        <v>0</v>
      </c>
      <c r="U75" s="16"/>
      <c r="V75" s="16"/>
      <c r="W75" s="16"/>
      <c r="X75" s="16">
        <f t="shared" si="62"/>
        <v>0</v>
      </c>
      <c r="Y75" s="16"/>
      <c r="Z75" s="16"/>
      <c r="AA75" s="16">
        <f t="shared" si="63"/>
        <v>2382</v>
      </c>
      <c r="AB75" s="38">
        <f t="shared" si="59"/>
        <v>0</v>
      </c>
      <c r="AC75" s="16"/>
      <c r="AD75" s="16"/>
      <c r="AE75" s="16"/>
      <c r="AF75" s="16"/>
      <c r="AG75" s="16"/>
      <c r="AH75" s="38">
        <f t="shared" si="60"/>
        <v>0</v>
      </c>
      <c r="AI75" s="16"/>
      <c r="AJ75" s="16"/>
      <c r="AK75" s="16">
        <v>2382</v>
      </c>
      <c r="AL75" s="16"/>
    </row>
    <row r="76" spans="1:38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</row>
    <row r="77" spans="1:38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</row>
    <row r="78" spans="1:38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</row>
    <row r="79" spans="1:38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</row>
    <row r="80" spans="1:38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</row>
    <row r="81" spans="1:38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</row>
    <row r="82" spans="1:38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</row>
    <row r="83" spans="1:38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</row>
    <row r="84" spans="1:38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</row>
    <row r="85" spans="1:38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</row>
    <row r="86" spans="1:38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</row>
    <row r="87" spans="1:38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</row>
    <row r="88" spans="1:38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</row>
    <row r="89" spans="1:38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</row>
    <row r="90" spans="1:38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</row>
    <row r="91" spans="1:38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</row>
    <row r="92" spans="1:38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</row>
    <row r="93" spans="1:38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</row>
    <row r="94" spans="1:38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</row>
    <row r="95" spans="1:38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</row>
    <row r="96" spans="1:38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</row>
    <row r="97" spans="1:38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</row>
    <row r="98" spans="1:38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</row>
    <row r="99" spans="1:38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</row>
    <row r="100" spans="1:38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</row>
    <row r="101" spans="1:38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</row>
    <row r="102" spans="1:38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</row>
    <row r="103" spans="1:38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</row>
    <row r="104" spans="1:38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</row>
    <row r="105" spans="1:38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</row>
    <row r="106" spans="1:38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</row>
    <row r="107" spans="1:38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</row>
    <row r="108" spans="1:38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</row>
    <row r="109" spans="1:38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</row>
    <row r="110" spans="1:38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</row>
    <row r="111" spans="1:38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</row>
    <row r="112" spans="1:38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</row>
    <row r="113" spans="1:38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</row>
    <row r="114" spans="1:38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</row>
    <row r="115" spans="1:38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</row>
    <row r="116" spans="1:38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</row>
    <row r="117" spans="1:38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</row>
    <row r="118" spans="1:38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</row>
    <row r="119" spans="1:38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</row>
    <row r="120" spans="1:38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</row>
    <row r="121" spans="1:38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</row>
    <row r="122" spans="1:38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</row>
    <row r="123" spans="1:38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</row>
    <row r="124" spans="1:38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</row>
    <row r="125" spans="1:38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</row>
    <row r="126" spans="1:38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</row>
    <row r="127" spans="1:38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</row>
    <row r="128" spans="1:38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</row>
    <row r="129" spans="1:38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</row>
    <row r="130" spans="1:38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</row>
    <row r="131" spans="1:38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</row>
    <row r="132" spans="1:38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</row>
    <row r="133" spans="1:38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</row>
    <row r="134" spans="1:38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</row>
    <row r="135" spans="1:38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</row>
    <row r="136" spans="1:38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</row>
    <row r="137" spans="1:38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</row>
    <row r="138" spans="1:38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</row>
    <row r="139" spans="1:38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</row>
    <row r="140" spans="1:38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</row>
    <row r="141" spans="1:38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</row>
    <row r="142" spans="1:38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</row>
    <row r="143" spans="1:38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</row>
    <row r="144" spans="1:38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</row>
    <row r="145" spans="1:38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</row>
    <row r="146" spans="1:38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</row>
    <row r="147" spans="1:38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</row>
    <row r="148" spans="1:38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</row>
    <row r="149" spans="1:38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</row>
    <row r="150" spans="1:38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</row>
    <row r="151" spans="1:38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</row>
    <row r="152" spans="1:38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</row>
    <row r="153" spans="1:38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</row>
    <row r="154" spans="1:38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</row>
    <row r="155" spans="1:38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</row>
    <row r="156" spans="1:38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</row>
    <row r="157" spans="1:38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</row>
    <row r="158" spans="1:38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</row>
    <row r="159" spans="1:38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</row>
    <row r="160" spans="1:38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</row>
    <row r="161" spans="1:38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</row>
    <row r="162" spans="1:38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</row>
    <row r="163" spans="1:38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</row>
    <row r="164" spans="1:38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</row>
    <row r="165" spans="1:38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</row>
    <row r="166" spans="1:38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</row>
    <row r="167" spans="1:38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</row>
    <row r="168" spans="1:38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</row>
    <row r="169" spans="1:38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</row>
    <row r="170" spans="1:38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</row>
    <row r="171" spans="1:38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</row>
    <row r="172" spans="1:38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</row>
    <row r="173" spans="1:38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</row>
    <row r="174" spans="1:38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</row>
    <row r="175" spans="1:38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</row>
    <row r="176" spans="1:38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</row>
    <row r="177" spans="1:38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</row>
    <row r="178" spans="1:38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</row>
    <row r="179" spans="1:38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</row>
    <row r="180" spans="1:38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</row>
    <row r="181" spans="1:38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</row>
    <row r="182" spans="1:38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</row>
    <row r="183" spans="1:38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</row>
    <row r="184" spans="1:38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</row>
    <row r="185" spans="1:38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</row>
    <row r="186" spans="1:38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</row>
    <row r="187" spans="1:38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</row>
    <row r="188" spans="1:38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</row>
    <row r="189" spans="1:38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</row>
    <row r="190" spans="1:38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</row>
    <row r="191" spans="1:38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</row>
    <row r="192" spans="1:38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</row>
    <row r="193" spans="1:38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</row>
    <row r="194" spans="1:38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</row>
    <row r="195" spans="1:38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</row>
    <row r="196" spans="1:38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</row>
    <row r="197" spans="1:38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</row>
    <row r="198" spans="1:38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</row>
    <row r="199" spans="1:38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</row>
    <row r="200" spans="1:38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</row>
    <row r="201" spans="1:38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</row>
  </sheetData>
  <mergeCells count="16">
    <mergeCell ref="C2:Y2"/>
    <mergeCell ref="AA2:AI2"/>
    <mergeCell ref="D3:K3"/>
    <mergeCell ref="L3:R3"/>
    <mergeCell ref="T3:W3"/>
    <mergeCell ref="X3:Z3"/>
    <mergeCell ref="AB3:AG3"/>
    <mergeCell ref="AH3:AJ3"/>
    <mergeCell ref="A5:B5"/>
    <mergeCell ref="A3:A4"/>
    <mergeCell ref="B3:B4"/>
    <mergeCell ref="C3:C4"/>
    <mergeCell ref="S3:S4"/>
    <mergeCell ref="AA3:AA4"/>
    <mergeCell ref="AK3:AK4"/>
    <mergeCell ref="AL3:AL4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总汇总表</vt:lpstr>
      <vt:lpstr>附件1-1部门预算收支明细表</vt:lpstr>
      <vt:lpstr>附件1 汇总表</vt:lpstr>
      <vt:lpstr>部门预算收支明细表</vt:lpstr>
      <vt:lpstr>附件1-1 森林植被恢复费</vt:lpstr>
      <vt:lpstr>附件1-2 林业发展补助资金统筹整合</vt:lpstr>
      <vt:lpstr>附件1-3 林业发展补助资金、草原植被恢复费</vt:lpstr>
      <vt:lpstr>附件2-4林草专项补助资金明细表</vt:lpstr>
      <vt:lpstr>明细表（合并）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阿斯哈尔·朱马巴依</cp:lastModifiedBy>
  <dcterms:created xsi:type="dcterms:W3CDTF">2022-12-16T00:06:00Z</dcterms:created>
  <dcterms:modified xsi:type="dcterms:W3CDTF">2023-02-13T05:45:31Z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BCEF37AB39DE46AFA31778E0A38CE388</vt:lpwstr>
  </property>
  <property fmtid="{D5CDD505-2E9C-101B-9397-08002B2CF9AE}" pid="4" name="KSOProductBuildVer">
    <vt:lpwstr>2052-11.8.6.9023</vt:lpwstr>
  </property>
</Properties>
</file>