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05" tabRatio="681" activeTab="0"/>
  </bookViews>
  <sheets>
    <sheet name="中央第一批（公用经费）" sheetId="1" r:id="rId1"/>
  </sheets>
  <definedNames>
    <definedName name="_xlnm.Print_Area" localSheetId="0">'中央第一批（公用经费）'!$A$1:$I$28</definedName>
  </definedNames>
  <calcPr fullCalcOnLoad="1"/>
</workbook>
</file>

<file path=xl/sharedStrings.xml><?xml version="1.0" encoding="utf-8"?>
<sst xmlns="http://schemas.openxmlformats.org/spreadsheetml/2006/main" count="37" uniqueCount="37">
  <si>
    <t>附件3：</t>
  </si>
  <si>
    <t>2024年城乡义务教育经费保障机制公用经费（第一批中央直达资金）分配表</t>
  </si>
  <si>
    <t>单位名称：乌恰县教育局</t>
  </si>
  <si>
    <t>单位：元</t>
  </si>
  <si>
    <t>序号</t>
  </si>
  <si>
    <t>学校名称</t>
  </si>
  <si>
    <t>2023-2024学年在校生数</t>
  </si>
  <si>
    <t>2023-2024学年随班就读生数</t>
  </si>
  <si>
    <t>2023-2024学年寄宿生数</t>
  </si>
  <si>
    <t>在校生公用经费</t>
  </si>
  <si>
    <t>寄宿生公用经费</t>
  </si>
  <si>
    <t>随班就读生生公用经费</t>
  </si>
  <si>
    <t>合计</t>
  </si>
  <si>
    <t>乌恰县实验中学</t>
  </si>
  <si>
    <t>乌恰县黑孜苇乡中学</t>
  </si>
  <si>
    <t>初中合计</t>
  </si>
  <si>
    <t>乌恰县实验小学</t>
  </si>
  <si>
    <t>乌恰县黑孜苇乡小学</t>
  </si>
  <si>
    <t>乌恰康苏镇小学</t>
  </si>
  <si>
    <t>乌恰县吾合沙鲁乡小学</t>
  </si>
  <si>
    <t>乌恰县乌鲁克恰提乡小学</t>
  </si>
  <si>
    <t>乌恰县乌鲁克恰提乡焦于力干小学</t>
  </si>
  <si>
    <t>乌恰县吉根乡小学</t>
  </si>
  <si>
    <t>乌恰县膘尔托阔依乡小学</t>
  </si>
  <si>
    <t>乌恰县膘尔托阔依乡膘尔托阔依村小学</t>
  </si>
  <si>
    <t>乌恰康苏镇克孜勒苏村小学</t>
  </si>
  <si>
    <t>乌恰县波斯坦铁列克乡种羊场学校</t>
  </si>
  <si>
    <t>乌恰县波斯坦铁列克乡居鲁巴什村小学</t>
  </si>
  <si>
    <t>乌恰县波斯坦铁列克乡乔尔波村小学</t>
  </si>
  <si>
    <t>乌恰县巴音库鲁提镇巴音库鲁提村小学</t>
  </si>
  <si>
    <t>乌恰县巴音库鲁提镇克孜勒阿根村小学</t>
  </si>
  <si>
    <t>乌恰县托云乡小学</t>
  </si>
  <si>
    <t>乌恰县铁列克乡小学</t>
  </si>
  <si>
    <t>乌恰县铁列克乡哈拉铁克小学</t>
  </si>
  <si>
    <t>小学合计计</t>
  </si>
  <si>
    <t>中小学总合计</t>
  </si>
  <si>
    <t>备注：新财教﹝2023﹞243号，克财教﹝2023﹞52号，恰财字﹝2023﹞330号，公用经费分配标准：初中生每生每年940元、小学生每生每年720元、寄宿生中小学生每生每年300元、不足百人学校按百人分配公用经费、随班就读学生每生每年6000元，取暖费按照各中小学供暖时间、取暖费结余情况和结合实际分配的。本次拨付856.5万元（中央直达资金856.5万元）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</si>
</sst>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0_ "/>
    <numFmt numFmtId="181" formatCode="#,##0_ "/>
  </numFmts>
  <fonts count="57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1"/>
      <name val="仿宋"/>
      <family val="3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9"/>
      <color rgb="FF000000"/>
      <name val="宋体"/>
      <family val="0"/>
    </font>
    <font>
      <sz val="12"/>
      <color theme="1"/>
      <name val="Calibri"/>
      <family val="0"/>
    </font>
    <font>
      <sz val="11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1" fillId="0" borderId="0">
      <alignment vertical="center"/>
      <protection/>
    </xf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0" fillId="0" borderId="0">
      <alignment/>
      <protection/>
    </xf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43" fontId="51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80" fontId="5" fillId="0" borderId="11" xfId="0" applyNumberFormat="1" applyFont="1" applyBorder="1" applyAlignment="1">
      <alignment horizontal="center" vertical="center"/>
    </xf>
    <xf numFmtId="181" fontId="6" fillId="0" borderId="11" xfId="0" applyNumberFormat="1" applyFont="1" applyBorder="1" applyAlignment="1">
      <alignment horizontal="center" vertical="center"/>
    </xf>
    <xf numFmtId="0" fontId="53" fillId="33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/>
    </xf>
    <xf numFmtId="0" fontId="1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180" fontId="9" fillId="34" borderId="11" xfId="0" applyNumberFormat="1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right" vertical="center"/>
    </xf>
    <xf numFmtId="0" fontId="5" fillId="35" borderId="11" xfId="0" applyFont="1" applyFill="1" applyBorder="1" applyAlignment="1">
      <alignment vertical="center"/>
    </xf>
    <xf numFmtId="180" fontId="5" fillId="35" borderId="11" xfId="0" applyNumberFormat="1" applyFont="1" applyFill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/>
    </xf>
    <xf numFmtId="0" fontId="5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80" fontId="6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35" borderId="11" xfId="92" applyFont="1" applyFill="1" applyBorder="1" applyAlignment="1">
      <alignment horizontal="left" vertical="center"/>
      <protection/>
    </xf>
    <xf numFmtId="180" fontId="5" fillId="35" borderId="11" xfId="92" applyNumberFormat="1" applyFont="1" applyFill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center"/>
    </xf>
    <xf numFmtId="3" fontId="56" fillId="0" borderId="11" xfId="0" applyNumberFormat="1" applyFont="1" applyBorder="1" applyAlignment="1">
      <alignment horizontal="right" vertical="center"/>
    </xf>
    <xf numFmtId="0" fontId="8" fillId="21" borderId="11" xfId="0" applyFont="1" applyFill="1" applyBorder="1" applyAlignment="1">
      <alignment horizontal="center" vertical="center"/>
    </xf>
    <xf numFmtId="0" fontId="8" fillId="21" borderId="11" xfId="0" applyFont="1" applyFill="1" applyBorder="1" applyAlignment="1">
      <alignment vertical="center"/>
    </xf>
    <xf numFmtId="180" fontId="8" fillId="21" borderId="11" xfId="0" applyNumberFormat="1" applyFont="1" applyFill="1" applyBorder="1" applyAlignment="1">
      <alignment horizontal="center" vertical="center"/>
    </xf>
    <xf numFmtId="3" fontId="8" fillId="21" borderId="11" xfId="0" applyNumberFormat="1" applyFont="1" applyFill="1" applyBorder="1" applyAlignment="1">
      <alignment horizontal="right" vertical="center"/>
    </xf>
    <xf numFmtId="0" fontId="1" fillId="28" borderId="11" xfId="0" applyFont="1" applyFill="1" applyBorder="1" applyAlignment="1">
      <alignment horizontal="center" vertical="center"/>
    </xf>
    <xf numFmtId="0" fontId="1" fillId="28" borderId="11" xfId="0" applyFont="1" applyFill="1" applyBorder="1" applyAlignment="1">
      <alignment vertical="center"/>
    </xf>
    <xf numFmtId="180" fontId="1" fillId="28" borderId="11" xfId="0" applyNumberFormat="1" applyFont="1" applyFill="1" applyBorder="1" applyAlignment="1">
      <alignment horizontal="center" vertical="center"/>
    </xf>
    <xf numFmtId="3" fontId="1" fillId="28" borderId="11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1" fontId="1" fillId="35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 horizontal="left" vertical="center"/>
    </xf>
  </cellXfs>
  <cellStyles count="82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5" xfId="37"/>
    <cellStyle name="解释性文本" xfId="38"/>
    <cellStyle name="标题 1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常规 2 2 3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常规 2 3 2" xfId="73"/>
    <cellStyle name="60% - 强调文字颜色 6" xfId="74"/>
    <cellStyle name="常规 2" xfId="75"/>
    <cellStyle name="常规 2 3 2 2" xfId="76"/>
    <cellStyle name="常规 2 4" xfId="77"/>
    <cellStyle name="常规 2 6" xfId="78"/>
    <cellStyle name="常规 2 4 2" xfId="79"/>
    <cellStyle name="常规 2 5 2" xfId="80"/>
    <cellStyle name="常规 3" xfId="81"/>
    <cellStyle name="常规 3 2" xfId="82"/>
    <cellStyle name="常规 3 3" xfId="83"/>
    <cellStyle name="常规 3 4" xfId="84"/>
    <cellStyle name="常规 4" xfId="85"/>
    <cellStyle name="常规 4 2" xfId="86"/>
    <cellStyle name="常规 4 2 2" xfId="87"/>
    <cellStyle name="常规 4 3" xfId="88"/>
    <cellStyle name="常规 5" xfId="89"/>
    <cellStyle name="常规 5 3" xfId="90"/>
    <cellStyle name="常规 6 2" xfId="91"/>
    <cellStyle name="常规 7" xfId="92"/>
    <cellStyle name="常规 7 2" xfId="93"/>
    <cellStyle name="常规 8" xfId="94"/>
    <cellStyle name="千位分隔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workbookViewId="0" topLeftCell="A1">
      <selection activeCell="K3" sqref="K3"/>
    </sheetView>
  </sheetViews>
  <sheetFormatPr defaultColWidth="8.875" defaultRowHeight="14.25"/>
  <cols>
    <col min="1" max="1" width="4.125" style="0" customWidth="1"/>
    <col min="2" max="2" width="32.75390625" style="0" customWidth="1"/>
    <col min="3" max="3" width="8.375" style="3" customWidth="1"/>
    <col min="4" max="4" width="9.125" style="4" customWidth="1"/>
    <col min="5" max="5" width="9.00390625" style="4" customWidth="1"/>
    <col min="6" max="6" width="11.50390625" style="4" customWidth="1"/>
    <col min="7" max="7" width="9.75390625" style="3" customWidth="1"/>
    <col min="8" max="8" width="9.50390625" style="3" customWidth="1"/>
    <col min="9" max="9" width="11.50390625" style="3" customWidth="1"/>
    <col min="10" max="10" width="10.625" style="0" customWidth="1"/>
    <col min="11" max="11" width="16.00390625" style="0" customWidth="1"/>
    <col min="12" max="12" width="11.50390625" style="0" bestFit="1" customWidth="1"/>
    <col min="13" max="13" width="12.75390625" style="0" bestFit="1" customWidth="1"/>
  </cols>
  <sheetData>
    <row r="1" spans="1:9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60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31.5" customHeight="1">
      <c r="A3" s="7" t="s">
        <v>2</v>
      </c>
      <c r="B3" s="7"/>
      <c r="C3" s="7"/>
      <c r="D3" s="8" t="s">
        <v>3</v>
      </c>
      <c r="E3" s="8"/>
      <c r="F3" s="9"/>
      <c r="G3" s="9"/>
      <c r="H3" s="9"/>
      <c r="I3" s="9"/>
    </row>
    <row r="4" spans="1:9" ht="66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1" t="s">
        <v>10</v>
      </c>
      <c r="H4" s="11" t="s">
        <v>11</v>
      </c>
      <c r="I4" s="10" t="s">
        <v>12</v>
      </c>
    </row>
    <row r="5" spans="1:9" s="1" customFormat="1" ht="27.75" customHeight="1">
      <c r="A5" s="12">
        <v>1</v>
      </c>
      <c r="B5" s="13" t="s">
        <v>13</v>
      </c>
      <c r="C5" s="14">
        <v>1395</v>
      </c>
      <c r="D5" s="15">
        <f>15+2</f>
        <v>17</v>
      </c>
      <c r="E5" s="16">
        <v>1010</v>
      </c>
      <c r="F5" s="17">
        <f>C5*940</f>
        <v>1311300</v>
      </c>
      <c r="G5" s="17">
        <v>216505</v>
      </c>
      <c r="H5" s="17">
        <f>D5*6000</f>
        <v>102000</v>
      </c>
      <c r="I5" s="43">
        <f>F5+G5+H5</f>
        <v>1629805</v>
      </c>
    </row>
    <row r="6" spans="1:9" s="1" customFormat="1" ht="27.75" customHeight="1">
      <c r="A6" s="12">
        <v>2</v>
      </c>
      <c r="B6" s="13" t="s">
        <v>14</v>
      </c>
      <c r="C6" s="14">
        <v>1064</v>
      </c>
      <c r="D6" s="15">
        <f>8+1</f>
        <v>9</v>
      </c>
      <c r="E6" s="16">
        <v>462</v>
      </c>
      <c r="F6" s="17">
        <f>C6*940</f>
        <v>1000160</v>
      </c>
      <c r="G6" s="17">
        <v>99035</v>
      </c>
      <c r="H6" s="17">
        <f>D6*6000</f>
        <v>54000</v>
      </c>
      <c r="I6" s="43">
        <f>F6+G6+H6</f>
        <v>1153195</v>
      </c>
    </row>
    <row r="7" spans="1:10" ht="27.75" customHeight="1">
      <c r="A7" s="18"/>
      <c r="B7" s="19" t="s">
        <v>15</v>
      </c>
      <c r="C7" s="20">
        <f aca="true" t="shared" si="0" ref="C7:J7">SUM(C5:C6)</f>
        <v>2459</v>
      </c>
      <c r="D7" s="20">
        <f t="shared" si="0"/>
        <v>26</v>
      </c>
      <c r="E7" s="20">
        <f t="shared" si="0"/>
        <v>1472</v>
      </c>
      <c r="F7" s="21">
        <f t="shared" si="0"/>
        <v>2311460</v>
      </c>
      <c r="G7" s="21">
        <f t="shared" si="0"/>
        <v>315540</v>
      </c>
      <c r="H7" s="21">
        <f t="shared" si="0"/>
        <v>156000</v>
      </c>
      <c r="I7" s="21">
        <f t="shared" si="0"/>
        <v>2783000</v>
      </c>
      <c r="J7" s="1"/>
    </row>
    <row r="8" spans="1:10" ht="27.75" customHeight="1">
      <c r="A8" s="12">
        <v>1</v>
      </c>
      <c r="B8" s="22" t="s">
        <v>16</v>
      </c>
      <c r="C8" s="23">
        <v>2036</v>
      </c>
      <c r="D8" s="24">
        <v>9</v>
      </c>
      <c r="E8" s="15">
        <v>38</v>
      </c>
      <c r="F8" s="25">
        <f>C8*720</f>
        <v>1465920</v>
      </c>
      <c r="G8" s="17">
        <f>E8*215</f>
        <v>8170</v>
      </c>
      <c r="H8" s="17">
        <f>D8*6000</f>
        <v>54000</v>
      </c>
      <c r="I8" s="43">
        <f>F8+G8+H8</f>
        <v>1528090</v>
      </c>
      <c r="J8" s="1"/>
    </row>
    <row r="9" spans="1:10" ht="27.75" customHeight="1">
      <c r="A9" s="12">
        <v>2</v>
      </c>
      <c r="B9" s="13" t="s">
        <v>17</v>
      </c>
      <c r="C9" s="14">
        <v>1097</v>
      </c>
      <c r="D9" s="15">
        <f>11+1</f>
        <v>12</v>
      </c>
      <c r="E9" s="26">
        <v>27</v>
      </c>
      <c r="F9" s="25">
        <f aca="true" t="shared" si="1" ref="F9:F25">C9*720</f>
        <v>789840</v>
      </c>
      <c r="G9" s="17">
        <f aca="true" t="shared" si="2" ref="G9:G25">E9*215</f>
        <v>5805</v>
      </c>
      <c r="H9" s="17">
        <f aca="true" t="shared" si="3" ref="H9:H25">D9*6000</f>
        <v>72000</v>
      </c>
      <c r="I9" s="43">
        <f aca="true" t="shared" si="4" ref="I9:I25">F9+G9+H9</f>
        <v>867645</v>
      </c>
      <c r="J9" s="1"/>
    </row>
    <row r="10" spans="1:10" ht="27.75" customHeight="1">
      <c r="A10" s="12">
        <v>3</v>
      </c>
      <c r="B10" s="27" t="s">
        <v>18</v>
      </c>
      <c r="C10" s="28">
        <v>175</v>
      </c>
      <c r="D10" s="15">
        <v>2</v>
      </c>
      <c r="E10" s="15">
        <v>0</v>
      </c>
      <c r="F10" s="25">
        <f t="shared" si="1"/>
        <v>126000</v>
      </c>
      <c r="G10" s="17">
        <f t="shared" si="2"/>
        <v>0</v>
      </c>
      <c r="H10" s="17">
        <f t="shared" si="3"/>
        <v>12000</v>
      </c>
      <c r="I10" s="43">
        <f t="shared" si="4"/>
        <v>138000</v>
      </c>
      <c r="J10" s="1"/>
    </row>
    <row r="11" spans="1:10" ht="27.75" customHeight="1">
      <c r="A11" s="12">
        <v>4</v>
      </c>
      <c r="B11" s="27" t="s">
        <v>19</v>
      </c>
      <c r="C11" s="28">
        <v>113</v>
      </c>
      <c r="D11" s="15">
        <v>2</v>
      </c>
      <c r="E11" s="15">
        <v>61</v>
      </c>
      <c r="F11" s="25">
        <f t="shared" si="1"/>
        <v>81360</v>
      </c>
      <c r="G11" s="17">
        <f t="shared" si="2"/>
        <v>13115</v>
      </c>
      <c r="H11" s="17">
        <f t="shared" si="3"/>
        <v>12000</v>
      </c>
      <c r="I11" s="43">
        <f t="shared" si="4"/>
        <v>106475</v>
      </c>
      <c r="J11" s="1"/>
    </row>
    <row r="12" spans="1:10" ht="27.75" customHeight="1">
      <c r="A12" s="12">
        <v>5</v>
      </c>
      <c r="B12" s="27" t="s">
        <v>20</v>
      </c>
      <c r="C12" s="28">
        <v>218</v>
      </c>
      <c r="D12" s="15">
        <f>2+1</f>
        <v>3</v>
      </c>
      <c r="E12" s="15">
        <v>129</v>
      </c>
      <c r="F12" s="25">
        <f t="shared" si="1"/>
        <v>156960</v>
      </c>
      <c r="G12" s="17">
        <f>E12*215+995</f>
        <v>28730</v>
      </c>
      <c r="H12" s="17">
        <f t="shared" si="3"/>
        <v>18000</v>
      </c>
      <c r="I12" s="43">
        <f t="shared" si="4"/>
        <v>203690</v>
      </c>
      <c r="J12" s="1"/>
    </row>
    <row r="13" spans="1:10" ht="27.75" customHeight="1">
      <c r="A13" s="12">
        <v>6</v>
      </c>
      <c r="B13" s="29" t="s">
        <v>21</v>
      </c>
      <c r="C13" s="28">
        <v>174</v>
      </c>
      <c r="D13" s="15">
        <v>1</v>
      </c>
      <c r="E13" s="15">
        <v>128</v>
      </c>
      <c r="F13" s="25">
        <f t="shared" si="1"/>
        <v>125280</v>
      </c>
      <c r="G13" s="17">
        <f>E13*215</f>
        <v>27520</v>
      </c>
      <c r="H13" s="17">
        <f t="shared" si="3"/>
        <v>6000</v>
      </c>
      <c r="I13" s="43">
        <f t="shared" si="4"/>
        <v>158800</v>
      </c>
      <c r="J13" s="1"/>
    </row>
    <row r="14" spans="1:10" ht="27.75" customHeight="1">
      <c r="A14" s="12">
        <v>7</v>
      </c>
      <c r="B14" s="27" t="s">
        <v>22</v>
      </c>
      <c r="C14" s="28">
        <v>220</v>
      </c>
      <c r="D14" s="15">
        <v>2</v>
      </c>
      <c r="E14" s="26">
        <v>139</v>
      </c>
      <c r="F14" s="25">
        <f t="shared" si="1"/>
        <v>158400</v>
      </c>
      <c r="G14" s="17">
        <f t="shared" si="2"/>
        <v>29885</v>
      </c>
      <c r="H14" s="17">
        <f t="shared" si="3"/>
        <v>12000</v>
      </c>
      <c r="I14" s="43">
        <f t="shared" si="4"/>
        <v>200285</v>
      </c>
      <c r="J14" s="1"/>
    </row>
    <row r="15" spans="1:10" ht="27.75" customHeight="1">
      <c r="A15" s="12">
        <v>8</v>
      </c>
      <c r="B15" s="27" t="s">
        <v>23</v>
      </c>
      <c r="C15" s="28">
        <v>379</v>
      </c>
      <c r="D15" s="15">
        <v>3</v>
      </c>
      <c r="E15" s="15">
        <v>111</v>
      </c>
      <c r="F15" s="25">
        <f t="shared" si="1"/>
        <v>272880</v>
      </c>
      <c r="G15" s="17">
        <f t="shared" si="2"/>
        <v>23865</v>
      </c>
      <c r="H15" s="17">
        <f t="shared" si="3"/>
        <v>18000</v>
      </c>
      <c r="I15" s="43">
        <f t="shared" si="4"/>
        <v>314745</v>
      </c>
      <c r="J15" s="1"/>
    </row>
    <row r="16" spans="1:10" ht="27.75" customHeight="1">
      <c r="A16" s="12">
        <v>9</v>
      </c>
      <c r="B16" s="29" t="s">
        <v>24</v>
      </c>
      <c r="C16" s="28">
        <v>137</v>
      </c>
      <c r="D16" s="15">
        <v>0</v>
      </c>
      <c r="E16" s="26">
        <v>108</v>
      </c>
      <c r="F16" s="25">
        <f t="shared" si="1"/>
        <v>98640</v>
      </c>
      <c r="G16" s="17">
        <f t="shared" si="2"/>
        <v>23220</v>
      </c>
      <c r="H16" s="17">
        <f t="shared" si="3"/>
        <v>0</v>
      </c>
      <c r="I16" s="43">
        <f t="shared" si="4"/>
        <v>121860</v>
      </c>
      <c r="J16" s="1"/>
    </row>
    <row r="17" spans="1:10" ht="27.75" customHeight="1">
      <c r="A17" s="12">
        <v>10</v>
      </c>
      <c r="B17" s="27" t="s">
        <v>25</v>
      </c>
      <c r="C17" s="28">
        <v>242</v>
      </c>
      <c r="D17" s="15">
        <f>4+1</f>
        <v>5</v>
      </c>
      <c r="E17" s="15">
        <v>76</v>
      </c>
      <c r="F17" s="25">
        <f t="shared" si="1"/>
        <v>174240</v>
      </c>
      <c r="G17" s="17">
        <f t="shared" si="2"/>
        <v>16340</v>
      </c>
      <c r="H17" s="17">
        <f t="shared" si="3"/>
        <v>30000</v>
      </c>
      <c r="I17" s="43">
        <f t="shared" si="4"/>
        <v>220580</v>
      </c>
      <c r="J17" s="1"/>
    </row>
    <row r="18" spans="1:10" ht="27.75" customHeight="1">
      <c r="A18" s="12">
        <v>11</v>
      </c>
      <c r="B18" s="27" t="s">
        <v>26</v>
      </c>
      <c r="C18" s="28">
        <v>773</v>
      </c>
      <c r="D18" s="15">
        <f>6+3</f>
        <v>9</v>
      </c>
      <c r="E18" s="15">
        <v>0</v>
      </c>
      <c r="F18" s="25">
        <f t="shared" si="1"/>
        <v>556560</v>
      </c>
      <c r="G18" s="17">
        <f t="shared" si="2"/>
        <v>0</v>
      </c>
      <c r="H18" s="17">
        <f t="shared" si="3"/>
        <v>54000</v>
      </c>
      <c r="I18" s="43">
        <f t="shared" si="4"/>
        <v>610560</v>
      </c>
      <c r="J18" s="1"/>
    </row>
    <row r="19" spans="1:10" ht="27.75" customHeight="1">
      <c r="A19" s="12">
        <v>12</v>
      </c>
      <c r="B19" s="30" t="s">
        <v>27</v>
      </c>
      <c r="C19" s="31">
        <v>469</v>
      </c>
      <c r="D19" s="15">
        <v>5</v>
      </c>
      <c r="E19" s="26">
        <v>50</v>
      </c>
      <c r="F19" s="25">
        <f t="shared" si="1"/>
        <v>337680</v>
      </c>
      <c r="G19" s="17">
        <f t="shared" si="2"/>
        <v>10750</v>
      </c>
      <c r="H19" s="17">
        <f t="shared" si="3"/>
        <v>30000</v>
      </c>
      <c r="I19" s="43">
        <f t="shared" si="4"/>
        <v>378430</v>
      </c>
      <c r="J19" s="1"/>
    </row>
    <row r="20" spans="1:11" s="2" customFormat="1" ht="27.75" customHeight="1">
      <c r="A20" s="32">
        <v>13</v>
      </c>
      <c r="B20" s="30" t="s">
        <v>28</v>
      </c>
      <c r="C20" s="31">
        <v>192</v>
      </c>
      <c r="D20" s="15">
        <v>2</v>
      </c>
      <c r="E20" s="26">
        <v>110</v>
      </c>
      <c r="F20" s="25">
        <f t="shared" si="1"/>
        <v>138240</v>
      </c>
      <c r="G20" s="17">
        <f t="shared" si="2"/>
        <v>23650</v>
      </c>
      <c r="H20" s="17">
        <f t="shared" si="3"/>
        <v>12000</v>
      </c>
      <c r="I20" s="43">
        <f t="shared" si="4"/>
        <v>173890</v>
      </c>
      <c r="J20" s="1"/>
      <c r="K20"/>
    </row>
    <row r="21" spans="1:10" ht="27.75" customHeight="1">
      <c r="A21" s="12">
        <v>14</v>
      </c>
      <c r="B21" s="27" t="s">
        <v>29</v>
      </c>
      <c r="C21" s="28">
        <v>106</v>
      </c>
      <c r="D21" s="15">
        <v>2</v>
      </c>
      <c r="E21" s="26">
        <v>35</v>
      </c>
      <c r="F21" s="25">
        <f t="shared" si="1"/>
        <v>76320</v>
      </c>
      <c r="G21" s="17">
        <f t="shared" si="2"/>
        <v>7525</v>
      </c>
      <c r="H21" s="33">
        <f>D21*6000-1400</f>
        <v>10600</v>
      </c>
      <c r="I21" s="43">
        <f t="shared" si="4"/>
        <v>94445</v>
      </c>
      <c r="J21" s="1"/>
    </row>
    <row r="22" spans="1:10" ht="27.75" customHeight="1">
      <c r="A22" s="12">
        <v>15</v>
      </c>
      <c r="B22" s="27" t="s">
        <v>30</v>
      </c>
      <c r="C22" s="28">
        <v>241</v>
      </c>
      <c r="D22" s="15">
        <v>2</v>
      </c>
      <c r="E22" s="15">
        <v>64</v>
      </c>
      <c r="F22" s="25">
        <f t="shared" si="1"/>
        <v>173520</v>
      </c>
      <c r="G22" s="17">
        <f t="shared" si="2"/>
        <v>13760</v>
      </c>
      <c r="H22" s="17"/>
      <c r="I22" s="43">
        <f t="shared" si="4"/>
        <v>187280</v>
      </c>
      <c r="J22" s="1"/>
    </row>
    <row r="23" spans="1:12" s="2" customFormat="1" ht="27.75" customHeight="1">
      <c r="A23" s="32">
        <v>16</v>
      </c>
      <c r="B23" s="27" t="s">
        <v>31</v>
      </c>
      <c r="C23" s="28">
        <v>141</v>
      </c>
      <c r="D23" s="15">
        <v>5</v>
      </c>
      <c r="E23" s="26">
        <v>116</v>
      </c>
      <c r="F23" s="25">
        <f t="shared" si="1"/>
        <v>101520</v>
      </c>
      <c r="G23" s="17">
        <f t="shared" si="2"/>
        <v>24940</v>
      </c>
      <c r="H23" s="17"/>
      <c r="I23" s="43">
        <f t="shared" si="4"/>
        <v>126460</v>
      </c>
      <c r="J23" s="1"/>
      <c r="K23"/>
      <c r="L23" s="44"/>
    </row>
    <row r="24" spans="1:10" ht="27.75" customHeight="1">
      <c r="A24" s="12">
        <v>17</v>
      </c>
      <c r="B24" s="27" t="s">
        <v>32</v>
      </c>
      <c r="C24" s="28">
        <v>267</v>
      </c>
      <c r="D24" s="15">
        <v>1</v>
      </c>
      <c r="E24" s="26">
        <v>151</v>
      </c>
      <c r="F24" s="25">
        <f t="shared" si="1"/>
        <v>192240</v>
      </c>
      <c r="G24" s="17">
        <f t="shared" si="2"/>
        <v>32465</v>
      </c>
      <c r="H24" s="17"/>
      <c r="I24" s="43">
        <f t="shared" si="4"/>
        <v>224705</v>
      </c>
      <c r="J24" s="1"/>
    </row>
    <row r="25" spans="1:10" ht="27.75" customHeight="1">
      <c r="A25" s="12">
        <v>18</v>
      </c>
      <c r="B25" s="27" t="s">
        <v>33</v>
      </c>
      <c r="C25" s="28">
        <v>150</v>
      </c>
      <c r="D25" s="15">
        <v>5</v>
      </c>
      <c r="E25" s="26">
        <v>84</v>
      </c>
      <c r="F25" s="25">
        <f t="shared" si="1"/>
        <v>108000</v>
      </c>
      <c r="G25" s="17">
        <f t="shared" si="2"/>
        <v>18060</v>
      </c>
      <c r="H25" s="17"/>
      <c r="I25" s="43">
        <f t="shared" si="4"/>
        <v>126060</v>
      </c>
      <c r="J25" s="1"/>
    </row>
    <row r="26" spans="1:11" ht="27.75" customHeight="1">
      <c r="A26" s="34"/>
      <c r="B26" s="35" t="s">
        <v>34</v>
      </c>
      <c r="C26" s="36">
        <f aca="true" t="shared" si="5" ref="C26:J26">SUM(C8:C25)</f>
        <v>7130</v>
      </c>
      <c r="D26" s="36">
        <f t="shared" si="5"/>
        <v>70</v>
      </c>
      <c r="E26" s="36">
        <f t="shared" si="5"/>
        <v>1427</v>
      </c>
      <c r="F26" s="37">
        <f t="shared" si="5"/>
        <v>5133600</v>
      </c>
      <c r="G26" s="37">
        <f t="shared" si="5"/>
        <v>307800</v>
      </c>
      <c r="H26" s="37">
        <f t="shared" si="5"/>
        <v>340600</v>
      </c>
      <c r="I26" s="37">
        <f t="shared" si="5"/>
        <v>5782000</v>
      </c>
      <c r="J26" s="1"/>
      <c r="K26" s="45"/>
    </row>
    <row r="27" spans="1:11" ht="27.75" customHeight="1">
      <c r="A27" s="38"/>
      <c r="B27" s="39" t="s">
        <v>35</v>
      </c>
      <c r="C27" s="40">
        <f aca="true" t="shared" si="6" ref="C27:H27">C7+C26</f>
        <v>9589</v>
      </c>
      <c r="D27" s="40">
        <f t="shared" si="6"/>
        <v>96</v>
      </c>
      <c r="E27" s="40">
        <f t="shared" si="6"/>
        <v>2899</v>
      </c>
      <c r="F27" s="41">
        <f t="shared" si="6"/>
        <v>7445060</v>
      </c>
      <c r="G27" s="41">
        <f t="shared" si="6"/>
        <v>623340</v>
      </c>
      <c r="H27" s="41">
        <f t="shared" si="6"/>
        <v>496600</v>
      </c>
      <c r="I27" s="41">
        <f>F27+G27+H27</f>
        <v>8565000</v>
      </c>
      <c r="J27" s="1"/>
      <c r="K27" s="46"/>
    </row>
    <row r="28" spans="1:13" ht="69" customHeight="1">
      <c r="A28" s="42" t="s">
        <v>36</v>
      </c>
      <c r="B28" s="42"/>
      <c r="C28" s="42"/>
      <c r="D28" s="42"/>
      <c r="E28" s="42"/>
      <c r="F28" s="42"/>
      <c r="G28" s="42"/>
      <c r="H28" s="42"/>
      <c r="I28" s="47"/>
      <c r="J28" s="45"/>
      <c r="M28" s="48"/>
    </row>
    <row r="29" ht="25.5" customHeight="1">
      <c r="M29" s="48"/>
    </row>
    <row r="30" ht="14.25">
      <c r="I30" s="49"/>
    </row>
    <row r="32" ht="14.25">
      <c r="I32" s="49"/>
    </row>
  </sheetData>
  <sheetProtection/>
  <mergeCells count="6">
    <mergeCell ref="A1:I1"/>
    <mergeCell ref="A2:I2"/>
    <mergeCell ref="A3:B3"/>
    <mergeCell ref="D3:E3"/>
    <mergeCell ref="G3:I3"/>
    <mergeCell ref="A28:I28"/>
  </mergeCells>
  <printOptions/>
  <pageMargins left="0.75" right="0.75" top="1" bottom="1" header="0.5" footer="0.5"/>
  <pageSetup orientation="portrait" paperSize="9" scale="76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2021-10-05T05:43:49Z</cp:lastPrinted>
  <dcterms:created xsi:type="dcterms:W3CDTF">2009-04-22T09:45:59Z</dcterms:created>
  <dcterms:modified xsi:type="dcterms:W3CDTF">2024-02-22T10:53:35Z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  <property fmtid="{D5CDD505-2E9C-101B-9397-08002B2CF9AE}" pid="6" name="I">
    <vt:lpwstr>4AE845A69F1B4963929071BA3F0C6E47</vt:lpwstr>
  </property>
</Properties>
</file>